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040" windowHeight="10590" activeTab="1"/>
  </bookViews>
  <sheets>
    <sheet name="Title" sheetId="1" r:id="rId1"/>
    <sheet name="BA-Maxi" sheetId="2" r:id="rId2"/>
    <sheet name="BA-Medium" sheetId="3" r:id="rId3"/>
    <sheet name="BA-Mini" sheetId="4" r:id="rId4"/>
    <sheet name="BA-Toy" sheetId="5" r:id="rId5"/>
    <sheet name="AA-Maxi" sheetId="6" r:id="rId6"/>
    <sheet name="AA-Medium" sheetId="7" r:id="rId7"/>
    <sheet name="AA-Mini" sheetId="8" r:id="rId8"/>
    <sheet name="AA-Toy" sheetId="9" r:id="rId9"/>
  </sheets>
  <definedNames>
    <definedName name="_xlfn.BAHTTEXT" hidden="1">#NAME?</definedName>
    <definedName name="_xlnm.Print_Area" localSheetId="5">'AA-Maxi'!$A$1:$U$30</definedName>
    <definedName name="_xlnm.Print_Area" localSheetId="6">'AA-Medium'!$A$1:$U$28</definedName>
    <definedName name="_xlnm.Print_Area" localSheetId="7">'AA-Mini'!$A$1:$U$37</definedName>
    <definedName name="_xlnm.Print_Area" localSheetId="8">'AA-Toy'!$A$1:$U$28</definedName>
    <definedName name="_xlnm.Print_Area" localSheetId="1">'BA-Maxi'!$A$1:$Q$30</definedName>
    <definedName name="_xlnm.Print_Area" localSheetId="2">'BA-Medium'!$A$1:$Q$28</definedName>
    <definedName name="_xlnm.Print_Area" localSheetId="3">'BA-Mini'!$A$1:$Q$37</definedName>
    <definedName name="_xlnm.Print_Area" localSheetId="4">'BA-Toy'!$A$1:$Q$28</definedName>
  </definedNames>
  <calcPr fullCalcOnLoad="1"/>
</workbook>
</file>

<file path=xl/sharedStrings.xml><?xml version="1.0" encoding="utf-8"?>
<sst xmlns="http://schemas.openxmlformats.org/spreadsheetml/2006/main" count="1026" uniqueCount="199">
  <si>
    <t xml:space="preserve">Протокол соревнований по аджилити </t>
  </si>
  <si>
    <t>«Чемпионат города Перми»</t>
  </si>
  <si>
    <t>дата:</t>
  </si>
  <si>
    <t>03 мая 2010 года</t>
  </si>
  <si>
    <t>место проведения:</t>
  </si>
  <si>
    <t>г. Пермь, СДП "ДКЖ"</t>
  </si>
  <si>
    <t>количество участников:</t>
  </si>
  <si>
    <t>программа:</t>
  </si>
  <si>
    <t xml:space="preserve">двоеборье </t>
  </si>
  <si>
    <t>многоборье</t>
  </si>
  <si>
    <t>главный судья:</t>
  </si>
  <si>
    <t>Кудрин А.В.</t>
  </si>
  <si>
    <t>судьи:</t>
  </si>
  <si>
    <t>главный секретарь:</t>
  </si>
  <si>
    <t>Кудрина А.С.</t>
  </si>
  <si>
    <t>секретари:</t>
  </si>
  <si>
    <t>Банщикова А.А.</t>
  </si>
  <si>
    <t>двоеборье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</si>
  <si>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</si>
  <si>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</si>
  <si>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</si>
  <si>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</si>
  <si>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</si>
  <si>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</si>
  <si>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</si>
  <si>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</si>
  <si>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</si>
  <si>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</si>
  <si>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</si>
  <si>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</si>
  <si>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</si>
  <si>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</si>
  <si>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</si>
  <si>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</si>
  <si>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</si>
  <si>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</si>
  <si>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</si>
  <si>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</si>
  <si>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</si>
  <si>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</si>
  <si>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</si>
  <si>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</si>
  <si>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91 пара</t>
  </si>
  <si>
    <t>ШАР/Пермь</t>
  </si>
  <si>
    <t>ЦСС/Пермь</t>
  </si>
  <si>
    <t>Екатеринбург</t>
  </si>
  <si>
    <t>ДТЮ/Пермь</t>
  </si>
  <si>
    <t>Категория MAXI</t>
  </si>
  <si>
    <t>Зворыгина Любовь</t>
  </si>
  <si>
    <t>б/к Элвис</t>
  </si>
  <si>
    <t>Маленьких Юлия</t>
  </si>
  <si>
    <t xml:space="preserve">шелти Пьеро </t>
  </si>
  <si>
    <t>Евдокимова Радилава</t>
  </si>
  <si>
    <t>малинуа Шумахер</t>
  </si>
  <si>
    <t>Голомидова Екатерина</t>
  </si>
  <si>
    <t>б/к Престиж</t>
  </si>
  <si>
    <t>Анисимова Александра</t>
  </si>
  <si>
    <t>метис Ника</t>
  </si>
  <si>
    <t>Попова Дарья</t>
  </si>
  <si>
    <t>б/к Вестерн</t>
  </si>
  <si>
    <t>снят</t>
  </si>
  <si>
    <t>Костарева Нелли</t>
  </si>
  <si>
    <t>пудель Василиса</t>
  </si>
  <si>
    <t>Лобанова Анастасия</t>
  </si>
  <si>
    <t>пудель Бенджамен</t>
  </si>
  <si>
    <t>Остапчук Евгения</t>
  </si>
  <si>
    <t>ир/сеттер Рея</t>
  </si>
  <si>
    <t>н/я</t>
  </si>
  <si>
    <t>Карпушина Надежда</t>
  </si>
  <si>
    <t>босерон Валькирия Мэй</t>
  </si>
  <si>
    <t>Чебыкина Ирина</t>
  </si>
  <si>
    <t>ир/т Жеральд</t>
  </si>
  <si>
    <t>Габидуллин Роман</t>
  </si>
  <si>
    <t>босерон Олеся</t>
  </si>
  <si>
    <t>Булякваева Алена</t>
  </si>
  <si>
    <t>н/о Один</t>
  </si>
  <si>
    <t>Штернберг Наталья</t>
  </si>
  <si>
    <t>б/к Феррари</t>
  </si>
  <si>
    <t>Яковлева Наталья</t>
  </si>
  <si>
    <t>далматин Мегги</t>
  </si>
  <si>
    <t>Быстрых Надежда</t>
  </si>
  <si>
    <t>ир/т Байт</t>
  </si>
  <si>
    <t>Лядова Анна</t>
  </si>
  <si>
    <t>б/к Торнадо</t>
  </si>
  <si>
    <t>Дружинина Ольга</t>
  </si>
  <si>
    <t>б/к Глен</t>
  </si>
  <si>
    <t>Черкашина Анна</t>
  </si>
  <si>
    <t>б/к Вираж</t>
  </si>
  <si>
    <t>Дружинин Алексей</t>
  </si>
  <si>
    <t>малинуа АйКэнДу</t>
  </si>
  <si>
    <t>Брюхова Кристина</t>
  </si>
  <si>
    <t>далматин Барон</t>
  </si>
  <si>
    <t>Солодкина Анна</t>
  </si>
  <si>
    <t>метис Стрелка</t>
  </si>
  <si>
    <t>Категория MEDIUM</t>
  </si>
  <si>
    <t>Категория MINI</t>
  </si>
  <si>
    <t>Категория TOY</t>
  </si>
  <si>
    <t>Кудрина Анна</t>
  </si>
  <si>
    <t>б/к Perpetum Mobile</t>
  </si>
  <si>
    <t>Семина Юлия</t>
  </si>
  <si>
    <t>б/к Мамба</t>
  </si>
  <si>
    <t>Ганеева Светлана</t>
  </si>
  <si>
    <t>б/к Инфинити</t>
  </si>
  <si>
    <t>б/к Актавия</t>
  </si>
  <si>
    <t>б/к Везунчик</t>
  </si>
  <si>
    <t>Калашникова Наталья</t>
  </si>
  <si>
    <t>кбт Вильямс</t>
  </si>
  <si>
    <t>Зворыгина Юнити</t>
  </si>
  <si>
    <t>б/к Грег</t>
  </si>
  <si>
    <t>Папко Татьяна</t>
  </si>
  <si>
    <t>б/к Гейм</t>
  </si>
  <si>
    <t>б/к Брайт Би</t>
  </si>
  <si>
    <t>Банщикова Александра</t>
  </si>
  <si>
    <t>б/к Альма</t>
  </si>
  <si>
    <t>б/к Акелла</t>
  </si>
  <si>
    <t>б/к Гленда</t>
  </si>
  <si>
    <t xml:space="preserve">Катутис Ангелина </t>
  </si>
  <si>
    <t>гл.ф/т Бэби</t>
  </si>
  <si>
    <t>Митрошина Анна</t>
  </si>
  <si>
    <t>метис Банзай</t>
  </si>
  <si>
    <t>Бондарева Анна</t>
  </si>
  <si>
    <t>б/к Беркут</t>
  </si>
  <si>
    <t>Мохова Ирина</t>
  </si>
  <si>
    <t>б/к Юла</t>
  </si>
  <si>
    <t>Соловьева Полина</t>
  </si>
  <si>
    <t>метис Прада</t>
  </si>
  <si>
    <t>Канцлер Анастасия</t>
  </si>
  <si>
    <t>метис Рекс</t>
  </si>
  <si>
    <t>Тырцев Константин</t>
  </si>
  <si>
    <t>метис Тайсон</t>
  </si>
  <si>
    <t>м/ш Хаммер</t>
  </si>
  <si>
    <t>шелти Лисенок</t>
  </si>
  <si>
    <t>шелти Ноктюрн</t>
  </si>
  <si>
    <t>метис Риск</t>
  </si>
  <si>
    <t>гл.ф/т. Гиви</t>
  </si>
  <si>
    <t>шелти Матисс</t>
  </si>
  <si>
    <t>шелти Вальтер</t>
  </si>
  <si>
    <t>Косякова Варвара</t>
  </si>
  <si>
    <t>шелти Брюс</t>
  </si>
  <si>
    <t>Катутис Ангелина</t>
  </si>
  <si>
    <t>шелти Чудо</t>
  </si>
  <si>
    <t>шелти Цент</t>
  </si>
  <si>
    <t>Овченкова Юлия</t>
  </si>
  <si>
    <t>метис Джем</t>
  </si>
  <si>
    <t>шелти Ур. Шустрик</t>
  </si>
  <si>
    <t>Панфилова Татьяна</t>
  </si>
  <si>
    <t>гл.ф/т. Зербина</t>
  </si>
  <si>
    <t>Четверикова Яна</t>
  </si>
  <si>
    <t>шелти Ельсор</t>
  </si>
  <si>
    <t>шелти Кей</t>
  </si>
  <si>
    <t>Кирьянова Екатерина</t>
  </si>
  <si>
    <t>в/т Девид</t>
  </si>
  <si>
    <t>Егоренко Степан</t>
  </si>
  <si>
    <t>рус.спан. Ася</t>
  </si>
  <si>
    <t>шелти Аджилика</t>
  </si>
  <si>
    <t>шелти Фанни</t>
  </si>
  <si>
    <t>рус.спан. Бумер</t>
  </si>
  <si>
    <t>Горислав Анна</t>
  </si>
  <si>
    <t>шелти Рорк</t>
  </si>
  <si>
    <t>Ярыгина Ольга</t>
  </si>
  <si>
    <t>шелти Ув.Осени</t>
  </si>
  <si>
    <t>шелти Пайнери</t>
  </si>
  <si>
    <t>Пронина Вера</t>
  </si>
  <si>
    <t>пудель Тим</t>
  </si>
  <si>
    <t>шелти Тим</t>
  </si>
  <si>
    <t>шелти Гамми</t>
  </si>
  <si>
    <t>шелти Шерон</t>
  </si>
  <si>
    <t>пудель Дуся</t>
  </si>
  <si>
    <t>Макурина Анастасия</t>
  </si>
  <si>
    <t>гл.ф/т Амелия</t>
  </si>
  <si>
    <t>метис Мина</t>
  </si>
  <si>
    <t>Евдокимова Радислава</t>
  </si>
  <si>
    <t>шелти Иф Онли</t>
  </si>
  <si>
    <t>шелти Сюзанна</t>
  </si>
  <si>
    <t>Пономарева Дарья</t>
  </si>
  <si>
    <t>шпиц Бонапарт</t>
  </si>
  <si>
    <t>шелти Алиса</t>
  </si>
  <si>
    <t>папильон Унас</t>
  </si>
  <si>
    <t>шелти Брайт</t>
  </si>
  <si>
    <t>шелти Хэллоуин</t>
  </si>
  <si>
    <t>Кольцова Анна</t>
  </si>
  <si>
    <t>шпиц Алиса</t>
  </si>
  <si>
    <t>дрт Бася</t>
  </si>
  <si>
    <t>Боронникова Галина</t>
  </si>
  <si>
    <t>кардиган Аталанта</t>
  </si>
  <si>
    <t>шпиц Геральт</t>
  </si>
  <si>
    <t>шпиц Гинея</t>
  </si>
  <si>
    <t>Гегина Анастасия</t>
  </si>
  <si>
    <t>такса Даша</t>
  </si>
  <si>
    <t>шпиц Крош</t>
  </si>
  <si>
    <t>шелти Аурум</t>
  </si>
  <si>
    <t>Рудашевская Евгения</t>
  </si>
  <si>
    <t>шелти Барбариска</t>
  </si>
  <si>
    <t>такса Лексус</t>
  </si>
  <si>
    <t>Рудакова Виталия</t>
  </si>
  <si>
    <t>чихуахуа Гучи</t>
  </si>
  <si>
    <t>дрт Лика</t>
  </si>
  <si>
    <t>шелти Лева</t>
  </si>
  <si>
    <t>Белая А.В.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</si>
</sst>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  <numFmt numFmtId="178" formatCode="_-* #,##0.0_р_._-;\-* #,##0.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1" fillId="24" borderId="0" xfId="0" applyFont="1" applyFill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right"/>
    </xf>
    <xf numFmtId="0" fontId="23" fillId="24" borderId="0" xfId="0" applyFont="1" applyFill="1" applyBorder="1" applyAlignment="1">
      <alignment horizontal="right"/>
    </xf>
    <xf numFmtId="0" fontId="23" fillId="24" borderId="14" xfId="0" applyFont="1" applyFill="1" applyBorder="1" applyAlignment="1">
      <alignment horizontal="left"/>
    </xf>
    <xf numFmtId="0" fontId="23" fillId="24" borderId="0" xfId="0" applyFont="1" applyFill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5" fillId="24" borderId="14" xfId="0" applyFont="1" applyFill="1" applyBorder="1" applyAlignment="1">
      <alignment horizontal="left"/>
    </xf>
    <xf numFmtId="0" fontId="25" fillId="24" borderId="0" xfId="0" applyFont="1" applyFill="1" applyAlignment="1">
      <alignment horizontal="left"/>
    </xf>
    <xf numFmtId="0" fontId="26" fillId="24" borderId="13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left"/>
    </xf>
    <xf numFmtId="0" fontId="27" fillId="24" borderId="14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8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right"/>
    </xf>
    <xf numFmtId="0" fontId="30" fillId="24" borderId="15" xfId="0" applyFont="1" applyFill="1" applyBorder="1" applyAlignment="1">
      <alignment horizontal="left"/>
    </xf>
    <xf numFmtId="0" fontId="28" fillId="24" borderId="14" xfId="0" applyFont="1" applyFill="1" applyBorder="1" applyAlignment="1">
      <alignment horizontal="left"/>
    </xf>
    <xf numFmtId="0" fontId="28" fillId="24" borderId="0" xfId="0" applyFont="1" applyFill="1" applyAlignment="1">
      <alignment horizontal="left"/>
    </xf>
    <xf numFmtId="0" fontId="30" fillId="24" borderId="0" xfId="0" applyFont="1" applyFill="1" applyBorder="1" applyAlignment="1">
      <alignment horizontal="right"/>
    </xf>
    <xf numFmtId="0" fontId="30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30" fillId="24" borderId="13" xfId="0" applyFont="1" applyFill="1" applyBorder="1" applyAlignment="1">
      <alignment horizontal="left"/>
    </xf>
    <xf numFmtId="0" fontId="30" fillId="24" borderId="14" xfId="0" applyFont="1" applyFill="1" applyBorder="1" applyAlignment="1">
      <alignment horizontal="left"/>
    </xf>
    <xf numFmtId="0" fontId="30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30" fillId="24" borderId="18" xfId="0" applyFont="1" applyFill="1" applyBorder="1" applyAlignment="1">
      <alignment horizontal="left"/>
    </xf>
    <xf numFmtId="0" fontId="30" fillId="24" borderId="19" xfId="0" applyFont="1" applyFill="1" applyBorder="1" applyAlignment="1">
      <alignment horizontal="left"/>
    </xf>
    <xf numFmtId="0" fontId="31" fillId="24" borderId="0" xfId="0" applyFont="1" applyFill="1" applyAlignment="1" applyProtection="1">
      <alignment/>
      <protection hidden="1"/>
    </xf>
    <xf numFmtId="0" fontId="21" fillId="24" borderId="0" xfId="0" applyFont="1" applyFill="1" applyAlignment="1" applyProtection="1">
      <alignment/>
      <protection hidden="1"/>
    </xf>
    <xf numFmtId="0" fontId="32" fillId="24" borderId="0" xfId="0" applyFont="1" applyFill="1" applyAlignment="1" applyProtection="1">
      <alignment horizontal="left"/>
      <protection hidden="1"/>
    </xf>
    <xf numFmtId="0" fontId="33" fillId="24" borderId="0" xfId="0" applyFont="1" applyFill="1" applyAlignment="1" applyProtection="1">
      <alignment horizontal="left"/>
      <protection hidden="1"/>
    </xf>
    <xf numFmtId="0" fontId="21" fillId="24" borderId="0" xfId="0" applyFont="1" applyFill="1" applyAlignment="1" applyProtection="1">
      <alignment horizontal="left"/>
      <protection hidden="1"/>
    </xf>
    <xf numFmtId="0" fontId="33" fillId="24" borderId="0" xfId="0" applyFont="1" applyFill="1" applyAlignment="1" applyProtection="1">
      <alignment horizontal="center"/>
      <protection hidden="1"/>
    </xf>
    <xf numFmtId="0" fontId="34" fillId="24" borderId="0" xfId="0" applyFont="1" applyFill="1" applyAlignment="1" applyProtection="1">
      <alignment/>
      <protection hidden="1"/>
    </xf>
    <xf numFmtId="0" fontId="35" fillId="24" borderId="0" xfId="0" applyFont="1" applyFill="1" applyAlignment="1" applyProtection="1">
      <alignment horizontal="left"/>
      <protection hidden="1"/>
    </xf>
    <xf numFmtId="0" fontId="36" fillId="24" borderId="0" xfId="0" applyFont="1" applyFill="1" applyAlignment="1" applyProtection="1">
      <alignment/>
      <protection hidden="1"/>
    </xf>
    <xf numFmtId="0" fontId="36" fillId="24" borderId="20" xfId="0" applyFont="1" applyFill="1" applyBorder="1" applyAlignment="1" applyProtection="1">
      <alignment/>
      <protection hidden="1"/>
    </xf>
    <xf numFmtId="0" fontId="31" fillId="24" borderId="21" xfId="0" applyFont="1" applyFill="1" applyBorder="1" applyAlignment="1" applyProtection="1">
      <alignment horizontal="center"/>
      <protection hidden="1"/>
    </xf>
    <xf numFmtId="0" fontId="31" fillId="24" borderId="22" xfId="0" applyFont="1" applyFill="1" applyBorder="1" applyAlignment="1" applyProtection="1">
      <alignment horizontal="center"/>
      <protection hidden="1"/>
    </xf>
    <xf numFmtId="0" fontId="31" fillId="24" borderId="23" xfId="0" applyFont="1" applyFill="1" applyBorder="1" applyAlignment="1" applyProtection="1">
      <alignment horizontal="center"/>
      <protection hidden="1"/>
    </xf>
    <xf numFmtId="0" fontId="31" fillId="24" borderId="0" xfId="0" applyFont="1" applyFill="1" applyBorder="1" applyAlignment="1" applyProtection="1">
      <alignment horizontal="right"/>
      <protection hidden="1"/>
    </xf>
    <xf numFmtId="0" fontId="31" fillId="24" borderId="24" xfId="0" applyFont="1" applyFill="1" applyBorder="1" applyAlignment="1" applyProtection="1">
      <alignment horizontal="center"/>
      <protection hidden="1"/>
    </xf>
    <xf numFmtId="0" fontId="31" fillId="24" borderId="25" xfId="0" applyFont="1" applyFill="1" applyBorder="1" applyAlignment="1" applyProtection="1">
      <alignment horizontal="center"/>
      <protection hidden="1"/>
    </xf>
    <xf numFmtId="0" fontId="31" fillId="24" borderId="26" xfId="0" applyFont="1" applyFill="1" applyBorder="1" applyAlignment="1" applyProtection="1">
      <alignment horizontal="center"/>
      <protection hidden="1"/>
    </xf>
    <xf numFmtId="169" fontId="31" fillId="24" borderId="25" xfId="0" applyNumberFormat="1" applyFont="1" applyFill="1" applyBorder="1" applyAlignment="1" applyProtection="1">
      <alignment horizontal="center"/>
      <protection hidden="1"/>
    </xf>
    <xf numFmtId="0" fontId="31" fillId="24" borderId="27" xfId="0" applyFont="1" applyFill="1" applyBorder="1" applyAlignment="1" applyProtection="1">
      <alignment horizontal="center"/>
      <protection hidden="1"/>
    </xf>
    <xf numFmtId="0" fontId="35" fillId="24" borderId="28" xfId="0" applyFont="1" applyFill="1" applyBorder="1" applyAlignment="1" applyProtection="1">
      <alignment horizontal="center" vertical="center" wrapText="1"/>
      <protection hidden="1"/>
    </xf>
    <xf numFmtId="0" fontId="35" fillId="24" borderId="29" xfId="0" applyFont="1" applyFill="1" applyBorder="1" applyAlignment="1" applyProtection="1">
      <alignment horizontal="center" vertical="center" wrapText="1"/>
      <protection hidden="1"/>
    </xf>
    <xf numFmtId="0" fontId="35" fillId="24" borderId="30" xfId="0" applyFont="1" applyFill="1" applyBorder="1" applyAlignment="1" applyProtection="1">
      <alignment horizontal="center" vertical="center" wrapText="1"/>
      <protection hidden="1"/>
    </xf>
    <xf numFmtId="0" fontId="35" fillId="24" borderId="31" xfId="0" applyFont="1" applyFill="1" applyBorder="1" applyAlignment="1" applyProtection="1">
      <alignment horizontal="center" vertical="center" wrapText="1"/>
      <protection hidden="1"/>
    </xf>
    <xf numFmtId="0" fontId="35" fillId="24" borderId="32" xfId="0" applyFont="1" applyFill="1" applyBorder="1" applyAlignment="1" applyProtection="1">
      <alignment horizontal="center" vertical="center" wrapText="1"/>
      <protection hidden="1"/>
    </xf>
    <xf numFmtId="0" fontId="31" fillId="24" borderId="33" xfId="0" applyFont="1" applyFill="1" applyBorder="1" applyAlignment="1" applyProtection="1">
      <alignment horizontal="center"/>
      <protection hidden="1"/>
    </xf>
    <xf numFmtId="0" fontId="31" fillId="24" borderId="34" xfId="0" applyFont="1" applyFill="1" applyBorder="1" applyAlignment="1" applyProtection="1">
      <alignment/>
      <protection hidden="1"/>
    </xf>
    <xf numFmtId="0" fontId="31" fillId="24" borderId="35" xfId="0" applyFont="1" applyFill="1" applyBorder="1" applyAlignment="1" applyProtection="1">
      <alignment/>
      <protection hidden="1"/>
    </xf>
    <xf numFmtId="1" fontId="21" fillId="24" borderId="36" xfId="0" applyNumberFormat="1" applyFont="1" applyFill="1" applyBorder="1" applyAlignment="1" applyProtection="1">
      <alignment horizontal="right"/>
      <protection hidden="1"/>
    </xf>
    <xf numFmtId="2" fontId="21" fillId="24" borderId="37" xfId="0" applyNumberFormat="1" applyFont="1" applyFill="1" applyBorder="1" applyAlignment="1" applyProtection="1">
      <alignment horizontal="right"/>
      <protection hidden="1"/>
    </xf>
    <xf numFmtId="0" fontId="21" fillId="24" borderId="38" xfId="0" applyFont="1" applyFill="1" applyBorder="1" applyAlignment="1" applyProtection="1">
      <alignment horizontal="right"/>
      <protection hidden="1"/>
    </xf>
    <xf numFmtId="0" fontId="21" fillId="24" borderId="39" xfId="0" applyFont="1" applyFill="1" applyBorder="1" applyAlignment="1" applyProtection="1">
      <alignment horizontal="right"/>
      <protection hidden="1"/>
    </xf>
    <xf numFmtId="0" fontId="21" fillId="24" borderId="36" xfId="0" applyFont="1" applyFill="1" applyBorder="1" applyAlignment="1" applyProtection="1">
      <alignment horizontal="right"/>
      <protection hidden="1"/>
    </xf>
    <xf numFmtId="0" fontId="21" fillId="24" borderId="40" xfId="0" applyFont="1" applyFill="1" applyBorder="1" applyAlignment="1" applyProtection="1">
      <alignment horizontal="right"/>
      <protection hidden="1"/>
    </xf>
    <xf numFmtId="0" fontId="21" fillId="24" borderId="41" xfId="0" applyFont="1" applyFill="1" applyBorder="1" applyAlignment="1" applyProtection="1">
      <alignment horizontal="right"/>
      <protection hidden="1"/>
    </xf>
    <xf numFmtId="2" fontId="21" fillId="24" borderId="42" xfId="0" applyNumberFormat="1" applyFont="1" applyFill="1" applyBorder="1" applyAlignment="1" applyProtection="1">
      <alignment horizontal="center"/>
      <protection hidden="1"/>
    </xf>
    <xf numFmtId="2" fontId="21" fillId="24" borderId="43" xfId="0" applyNumberFormat="1" applyFont="1" applyFill="1" applyBorder="1" applyAlignment="1" applyProtection="1">
      <alignment horizontal="center"/>
      <protection hidden="1"/>
    </xf>
    <xf numFmtId="0" fontId="21" fillId="24" borderId="44" xfId="0" applyFont="1" applyFill="1" applyBorder="1" applyAlignment="1" applyProtection="1">
      <alignment horizontal="center"/>
      <protection hidden="1"/>
    </xf>
    <xf numFmtId="1" fontId="21" fillId="24" borderId="45" xfId="0" applyNumberFormat="1" applyFont="1" applyFill="1" applyBorder="1" applyAlignment="1" applyProtection="1">
      <alignment horizontal="right"/>
      <protection hidden="1"/>
    </xf>
    <xf numFmtId="2" fontId="21" fillId="24" borderId="40" xfId="0" applyNumberFormat="1" applyFont="1" applyFill="1" applyBorder="1" applyAlignment="1" applyProtection="1">
      <alignment horizontal="right"/>
      <protection hidden="1"/>
    </xf>
    <xf numFmtId="0" fontId="21" fillId="24" borderId="45" xfId="0" applyFont="1" applyFill="1" applyBorder="1" applyAlignment="1" applyProtection="1">
      <alignment horizontal="right"/>
      <protection hidden="1"/>
    </xf>
    <xf numFmtId="2" fontId="21" fillId="24" borderId="46" xfId="0" applyNumberFormat="1" applyFont="1" applyFill="1" applyBorder="1" applyAlignment="1" applyProtection="1">
      <alignment horizontal="center"/>
      <protection hidden="1"/>
    </xf>
    <xf numFmtId="0" fontId="21" fillId="24" borderId="47" xfId="0" applyFont="1" applyFill="1" applyBorder="1" applyAlignment="1" applyProtection="1">
      <alignment horizontal="center"/>
      <protection hidden="1"/>
    </xf>
    <xf numFmtId="0" fontId="31" fillId="24" borderId="48" xfId="0" applyFont="1" applyFill="1" applyBorder="1" applyAlignment="1" applyProtection="1">
      <alignment horizontal="center"/>
      <protection hidden="1"/>
    </xf>
    <xf numFmtId="0" fontId="21" fillId="24" borderId="49" xfId="0" applyFont="1" applyFill="1" applyBorder="1" applyAlignment="1" applyProtection="1">
      <alignment/>
      <protection hidden="1"/>
    </xf>
    <xf numFmtId="0" fontId="21" fillId="24" borderId="50" xfId="0" applyFont="1" applyFill="1" applyBorder="1" applyAlignment="1" applyProtection="1">
      <alignment/>
      <protection hidden="1"/>
    </xf>
    <xf numFmtId="0" fontId="21" fillId="24" borderId="48" xfId="0" applyFont="1" applyFill="1" applyBorder="1" applyAlignment="1" applyProtection="1">
      <alignment/>
      <protection hidden="1"/>
    </xf>
    <xf numFmtId="0" fontId="21" fillId="24" borderId="51" xfId="0" applyFont="1" applyFill="1" applyBorder="1" applyAlignment="1" applyProtection="1">
      <alignment/>
      <protection hidden="1"/>
    </xf>
    <xf numFmtId="0" fontId="21" fillId="24" borderId="52" xfId="0" applyFont="1" applyFill="1" applyBorder="1" applyAlignment="1" applyProtection="1">
      <alignment/>
      <protection hidden="1"/>
    </xf>
    <xf numFmtId="0" fontId="21" fillId="24" borderId="53" xfId="0" applyFont="1" applyFill="1" applyBorder="1" applyAlignment="1" applyProtection="1">
      <alignment/>
      <protection hidden="1"/>
    </xf>
    <xf numFmtId="0" fontId="37" fillId="24" borderId="0" xfId="0" applyFont="1" applyFill="1" applyAlignment="1" applyProtection="1">
      <alignment horizontal="left"/>
      <protection hidden="1"/>
    </xf>
    <xf numFmtId="0" fontId="36" fillId="24" borderId="0" xfId="0" applyFont="1" applyFill="1" applyBorder="1" applyAlignment="1" applyProtection="1">
      <alignment/>
      <protection hidden="1"/>
    </xf>
    <xf numFmtId="0" fontId="31" fillId="24" borderId="0" xfId="0" applyFont="1" applyFill="1" applyBorder="1" applyAlignment="1" applyProtection="1">
      <alignment horizontal="center"/>
      <protection hidden="1"/>
    </xf>
    <xf numFmtId="169" fontId="31" fillId="24" borderId="0" xfId="0" applyNumberFormat="1" applyFont="1" applyFill="1" applyBorder="1" applyAlignment="1" applyProtection="1">
      <alignment horizontal="center"/>
      <protection hidden="1"/>
    </xf>
    <xf numFmtId="2" fontId="21" fillId="24" borderId="45" xfId="0" applyNumberFormat="1" applyFont="1" applyFill="1" applyBorder="1" applyAlignment="1" applyProtection="1">
      <alignment horizontal="right"/>
      <protection hidden="1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1" fillId="24" borderId="54" xfId="0" applyFont="1" applyFill="1" applyBorder="1" applyAlignment="1" applyProtection="1">
      <alignment horizontal="center" vertical="center" wrapText="1"/>
      <protection hidden="1"/>
    </xf>
    <xf numFmtId="0" fontId="21" fillId="24" borderId="55" xfId="0" applyFont="1" applyFill="1" applyBorder="1" applyAlignment="1" applyProtection="1">
      <alignment horizontal="center" vertical="center" wrapText="1"/>
      <protection hidden="1"/>
    </xf>
    <xf numFmtId="0" fontId="21" fillId="24" borderId="21" xfId="0" applyFont="1" applyFill="1" applyBorder="1" applyAlignment="1" applyProtection="1">
      <alignment horizontal="center" vertical="center"/>
      <protection hidden="1"/>
    </xf>
    <xf numFmtId="0" fontId="21" fillId="24" borderId="31" xfId="0" applyFont="1" applyFill="1" applyBorder="1" applyAlignment="1" applyProtection="1">
      <alignment horizontal="center" vertical="center"/>
      <protection hidden="1"/>
    </xf>
    <xf numFmtId="0" fontId="21" fillId="24" borderId="56" xfId="0" applyFont="1" applyFill="1" applyBorder="1" applyAlignment="1" applyProtection="1">
      <alignment horizontal="center" vertical="center" wrapText="1"/>
      <protection hidden="1"/>
    </xf>
    <xf numFmtId="0" fontId="21" fillId="24" borderId="0" xfId="0" applyFont="1" applyFill="1" applyBorder="1" applyAlignment="1" applyProtection="1">
      <alignment horizontal="center" vertical="center" wrapText="1"/>
      <protection hidden="1"/>
    </xf>
    <xf numFmtId="0" fontId="21" fillId="24" borderId="57" xfId="0" applyFont="1" applyFill="1" applyBorder="1" applyAlignment="1" applyProtection="1">
      <alignment horizontal="center" vertical="center" wrapText="1"/>
      <protection hidden="1"/>
    </xf>
    <xf numFmtId="0" fontId="21" fillId="24" borderId="58" xfId="0" applyFont="1" applyFill="1" applyBorder="1" applyAlignment="1" applyProtection="1">
      <alignment horizontal="center" vertical="center" wrapText="1"/>
      <protection hidden="1"/>
    </xf>
    <xf numFmtId="0" fontId="21" fillId="24" borderId="22" xfId="0" applyFont="1" applyFill="1" applyBorder="1" applyAlignment="1" applyProtection="1">
      <alignment horizontal="center" vertical="center"/>
      <protection hidden="1"/>
    </xf>
    <xf numFmtId="0" fontId="21" fillId="24" borderId="29" xfId="0" applyFont="1" applyFill="1" applyBorder="1" applyAlignment="1" applyProtection="1">
      <alignment horizontal="center" vertical="center"/>
      <protection hidden="1"/>
    </xf>
    <xf numFmtId="0" fontId="21" fillId="24" borderId="23" xfId="0" applyFont="1" applyFill="1" applyBorder="1" applyAlignment="1" applyProtection="1">
      <alignment horizontal="center" vertical="center" wrapText="1"/>
      <protection hidden="1"/>
    </xf>
    <xf numFmtId="0" fontId="21" fillId="24" borderId="32" xfId="0" applyFont="1" applyFill="1" applyBorder="1" applyAlignment="1" applyProtection="1">
      <alignment horizontal="center" vertical="center" wrapText="1"/>
      <protection hidden="1"/>
    </xf>
    <xf numFmtId="0" fontId="21" fillId="24" borderId="21" xfId="0" applyFont="1" applyFill="1" applyBorder="1" applyAlignment="1" applyProtection="1">
      <alignment horizontal="center"/>
      <protection hidden="1"/>
    </xf>
    <xf numFmtId="0" fontId="21" fillId="24" borderId="22" xfId="0" applyFont="1" applyFill="1" applyBorder="1" applyAlignment="1" applyProtection="1">
      <alignment horizontal="center"/>
      <protection hidden="1"/>
    </xf>
    <xf numFmtId="0" fontId="21" fillId="24" borderId="23" xfId="0" applyFont="1" applyFill="1" applyBorder="1" applyAlignment="1" applyProtection="1">
      <alignment horizontal="center"/>
      <protection hidden="1"/>
    </xf>
    <xf numFmtId="0" fontId="21" fillId="24" borderId="59" xfId="0" applyFont="1" applyFill="1" applyBorder="1" applyAlignment="1" applyProtection="1">
      <alignment horizontal="center"/>
      <protection hidden="1"/>
    </xf>
    <xf numFmtId="0" fontId="21" fillId="24" borderId="60" xfId="0" applyFont="1" applyFill="1" applyBorder="1" applyAlignment="1" applyProtection="1">
      <alignment horizontal="center"/>
      <protection hidden="1"/>
    </xf>
    <xf numFmtId="0" fontId="21" fillId="24" borderId="37" xfId="0" applyFont="1" applyFill="1" applyBorder="1" applyAlignment="1" applyProtection="1">
      <alignment horizontal="center" vertical="center" wrapText="1"/>
      <protection hidden="1"/>
    </xf>
    <xf numFmtId="0" fontId="21" fillId="24" borderId="61" xfId="0" applyFont="1" applyFill="1" applyBorder="1" applyAlignment="1" applyProtection="1">
      <alignment horizontal="center" vertical="center" wrapText="1"/>
      <protection hidden="1"/>
    </xf>
    <xf numFmtId="0" fontId="21" fillId="24" borderId="62" xfId="0" applyFont="1" applyFill="1" applyBorder="1" applyAlignment="1" applyProtection="1">
      <alignment horizontal="center" vertical="center" wrapText="1"/>
      <protection hidden="1"/>
    </xf>
    <xf numFmtId="0" fontId="21" fillId="24" borderId="6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2:P28"/>
  <sheetViews>
    <sheetView zoomScalePageLayoutView="0" workbookViewId="0" topLeftCell="A1">
      <selection activeCell="J21" sqref="J21"/>
    </sheetView>
  </sheetViews>
  <sheetFormatPr defaultColWidth="9.1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92" t="s">
        <v>0</v>
      </c>
      <c r="E3" s="92"/>
      <c r="F3" s="92"/>
      <c r="G3" s="92"/>
      <c r="H3" s="92"/>
      <c r="I3" s="92"/>
      <c r="J3" s="92"/>
      <c r="K3" s="92"/>
      <c r="L3" s="92"/>
      <c r="M3" s="92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91" t="s">
        <v>1</v>
      </c>
      <c r="E5" s="91"/>
      <c r="F5" s="91"/>
      <c r="G5" s="91"/>
      <c r="H5" s="91"/>
      <c r="I5" s="91"/>
      <c r="J5" s="91"/>
      <c r="K5" s="91"/>
      <c r="L5" s="91"/>
      <c r="M5" s="91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2</v>
      </c>
      <c r="J7" s="23" t="s">
        <v>3</v>
      </c>
      <c r="K7" s="23"/>
      <c r="L7" s="23"/>
      <c r="M7" s="23"/>
      <c r="N7" s="23"/>
      <c r="O7" s="24"/>
      <c r="P7" s="25"/>
    </row>
    <row r="8" spans="2:16" ht="18" customHeight="1">
      <c r="B8" s="17"/>
      <c r="D8" s="26"/>
      <c r="E8" s="27"/>
      <c r="F8" s="27"/>
      <c r="G8" s="27"/>
      <c r="H8" s="27"/>
      <c r="I8" s="22" t="s">
        <v>4</v>
      </c>
      <c r="J8" s="23" t="s">
        <v>5</v>
      </c>
      <c r="K8" s="23"/>
      <c r="L8" s="23"/>
      <c r="M8" s="23"/>
      <c r="N8" s="23"/>
      <c r="O8" s="24"/>
      <c r="P8" s="25"/>
    </row>
    <row r="9" spans="2:16" ht="18" customHeight="1">
      <c r="B9" s="9"/>
      <c r="C9" s="21"/>
      <c r="D9" s="27"/>
      <c r="E9" s="27"/>
      <c r="F9" s="27"/>
      <c r="G9" s="27"/>
      <c r="H9" s="27"/>
      <c r="I9" s="22" t="s">
        <v>6</v>
      </c>
      <c r="J9" s="23" t="s">
        <v>42</v>
      </c>
      <c r="K9" s="23"/>
      <c r="L9" s="23"/>
      <c r="M9" s="23"/>
      <c r="N9" s="23"/>
      <c r="O9" s="24"/>
      <c r="P9" s="25"/>
    </row>
    <row r="10" spans="2:16" ht="18" customHeight="1">
      <c r="B10" s="9"/>
      <c r="C10" s="21"/>
      <c r="D10" s="27"/>
      <c r="E10" s="27"/>
      <c r="F10" s="27"/>
      <c r="G10" s="27"/>
      <c r="H10" s="27"/>
      <c r="I10" s="22" t="s">
        <v>7</v>
      </c>
      <c r="J10" s="23" t="s">
        <v>8</v>
      </c>
      <c r="K10" s="23"/>
      <c r="L10" s="23"/>
      <c r="M10" s="23"/>
      <c r="N10" s="23"/>
      <c r="O10" s="24"/>
      <c r="P10" s="25"/>
    </row>
    <row r="11" spans="2:16" ht="18" customHeight="1">
      <c r="B11" s="9"/>
      <c r="C11" s="21"/>
      <c r="D11" s="21"/>
      <c r="E11" s="21"/>
      <c r="F11" s="21"/>
      <c r="G11" s="21"/>
      <c r="H11" s="21"/>
      <c r="I11" s="28"/>
      <c r="J11" s="29" t="s">
        <v>9</v>
      </c>
      <c r="K11" s="29"/>
      <c r="L11" s="29"/>
      <c r="M11" s="29"/>
      <c r="N11" s="29"/>
      <c r="O11" s="24"/>
      <c r="P11" s="25"/>
    </row>
    <row r="12" spans="2:15" s="32" customFormat="1" ht="18" customHeight="1">
      <c r="B12" s="30"/>
      <c r="C12" s="27"/>
      <c r="D12" s="27"/>
      <c r="E12" s="27"/>
      <c r="F12" s="27"/>
      <c r="G12" s="27"/>
      <c r="H12" s="27"/>
      <c r="I12" s="28"/>
      <c r="J12" s="29"/>
      <c r="K12" s="29"/>
      <c r="L12" s="29"/>
      <c r="M12" s="29"/>
      <c r="N12" s="29"/>
      <c r="O12" s="31"/>
    </row>
    <row r="13" spans="2:15" s="32" customFormat="1" ht="18" customHeight="1">
      <c r="B13" s="30"/>
      <c r="J13" s="29"/>
      <c r="K13" s="29"/>
      <c r="L13" s="29"/>
      <c r="M13" s="29"/>
      <c r="N13" s="29"/>
      <c r="O13" s="31"/>
    </row>
    <row r="14" spans="2:15" s="32" customFormat="1" ht="18" customHeight="1">
      <c r="B14" s="30"/>
      <c r="J14" s="29"/>
      <c r="K14" s="29"/>
      <c r="L14" s="29"/>
      <c r="M14" s="29"/>
      <c r="N14" s="29"/>
      <c r="O14" s="31"/>
    </row>
    <row r="15" spans="2:15" s="32" customFormat="1" ht="18" customHeight="1">
      <c r="B15" s="30"/>
      <c r="O15" s="31"/>
    </row>
    <row r="16" spans="2:15" s="32" customFormat="1" ht="18" customHeight="1">
      <c r="B16" s="30"/>
      <c r="C16" s="27"/>
      <c r="O16" s="31"/>
    </row>
    <row r="17" spans="2:15" s="32" customFormat="1" ht="18" customHeight="1">
      <c r="B17" s="30"/>
      <c r="O17" s="31"/>
    </row>
    <row r="18" spans="2:15" s="32" customFormat="1" ht="18" customHeight="1">
      <c r="B18" s="30"/>
      <c r="I18" s="33"/>
      <c r="O18" s="31"/>
    </row>
    <row r="19" spans="2:15" s="32" customFormat="1" ht="18" customHeight="1">
      <c r="B19" s="30"/>
      <c r="C19" s="27"/>
      <c r="I19" s="22" t="s">
        <v>10</v>
      </c>
      <c r="J19" s="23" t="s">
        <v>11</v>
      </c>
      <c r="K19" s="23"/>
      <c r="L19" s="23"/>
      <c r="M19" s="23"/>
      <c r="N19" s="23"/>
      <c r="O19" s="31"/>
    </row>
    <row r="20" spans="2:15" s="32" customFormat="1" ht="18" customHeight="1">
      <c r="B20" s="30"/>
      <c r="C20" s="27"/>
      <c r="I20" s="22" t="s">
        <v>12</v>
      </c>
      <c r="J20" s="29" t="s">
        <v>198</v>
      </c>
      <c r="K20" s="29"/>
      <c r="L20" s="29"/>
      <c r="M20" s="29"/>
      <c r="N20" s="29"/>
      <c r="O20" s="31"/>
    </row>
    <row r="21" spans="2:15" s="32" customFormat="1" ht="18" customHeight="1">
      <c r="B21" s="30"/>
      <c r="C21" s="27"/>
      <c r="I21" s="28"/>
      <c r="J21" s="29"/>
      <c r="K21" s="29"/>
      <c r="L21" s="29"/>
      <c r="M21" s="29"/>
      <c r="N21" s="29"/>
      <c r="O21" s="31"/>
    </row>
    <row r="22" spans="2:15" s="32" customFormat="1" ht="18" customHeight="1">
      <c r="B22" s="30"/>
      <c r="C22" s="27"/>
      <c r="I22" s="28"/>
      <c r="J22" s="29"/>
      <c r="K22" s="23"/>
      <c r="L22" s="23"/>
      <c r="M22" s="23"/>
      <c r="N22" s="23"/>
      <c r="O22" s="31"/>
    </row>
    <row r="23" spans="2:15" s="32" customFormat="1" ht="18" customHeight="1">
      <c r="B23" s="30"/>
      <c r="C23" s="27"/>
      <c r="I23" s="22" t="s">
        <v>13</v>
      </c>
      <c r="J23" s="23" t="s">
        <v>14</v>
      </c>
      <c r="K23" s="29"/>
      <c r="L23" s="29"/>
      <c r="M23" s="29"/>
      <c r="N23" s="29"/>
      <c r="O23" s="31"/>
    </row>
    <row r="24" spans="2:15" s="32" customFormat="1" ht="18" customHeight="1">
      <c r="B24" s="30"/>
      <c r="C24" s="27"/>
      <c r="I24" s="22" t="s">
        <v>15</v>
      </c>
      <c r="J24" s="23" t="s">
        <v>16</v>
      </c>
      <c r="K24" s="29"/>
      <c r="L24" s="29"/>
      <c r="M24" s="29"/>
      <c r="N24" s="29"/>
      <c r="O24" s="31"/>
    </row>
    <row r="25" spans="2:15" s="32" customFormat="1" ht="18" customHeight="1">
      <c r="B25" s="30"/>
      <c r="C25" s="27"/>
      <c r="O25" s="31"/>
    </row>
    <row r="26" spans="2:15" s="32" customFormat="1" ht="18" customHeight="1"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</row>
    <row r="27" spans="2:15" s="32" customFormat="1" ht="18" customHeight="1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1"/>
    </row>
    <row r="28" spans="2:15" s="32" customFormat="1" ht="18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</sheetData>
  <sheetProtection/>
  <mergeCells count="2">
    <mergeCell ref="D5:M5"/>
    <mergeCell ref="D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30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«Чемпионат города Перми»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">
        <v>17</v>
      </c>
      <c r="E3" s="44"/>
    </row>
    <row r="4" spans="2:15" s="37" customFormat="1" ht="12.75">
      <c r="B4" s="45" t="s">
        <v>47</v>
      </c>
      <c r="E4" s="46"/>
      <c r="F4" s="47" t="s">
        <v>18</v>
      </c>
      <c r="G4" s="48">
        <v>162</v>
      </c>
      <c r="H4" s="48" t="s">
        <v>19</v>
      </c>
      <c r="I4" s="49">
        <v>44</v>
      </c>
      <c r="J4" s="47" t="s">
        <v>18</v>
      </c>
      <c r="K4" s="48">
        <v>158</v>
      </c>
      <c r="L4" s="48" t="s">
        <v>19</v>
      </c>
      <c r="M4" s="49">
        <v>40</v>
      </c>
      <c r="N4" s="50"/>
      <c r="O4" s="50"/>
    </row>
    <row r="5" spans="5:15" s="37" customFormat="1" ht="13.5" thickBot="1">
      <c r="E5" s="44"/>
      <c r="F5" s="51" t="s">
        <v>20</v>
      </c>
      <c r="G5" s="52">
        <v>3.7</v>
      </c>
      <c r="H5" s="52" t="s">
        <v>21</v>
      </c>
      <c r="I5" s="53">
        <v>66</v>
      </c>
      <c r="J5" s="51" t="s">
        <v>20</v>
      </c>
      <c r="K5" s="54">
        <v>4</v>
      </c>
      <c r="L5" s="52" t="s">
        <v>21</v>
      </c>
      <c r="M5" s="55">
        <v>60</v>
      </c>
      <c r="N5" s="50"/>
      <c r="O5" s="50"/>
    </row>
    <row r="6" spans="2:17" ht="13.5" customHeight="1">
      <c r="B6" s="95" t="s">
        <v>22</v>
      </c>
      <c r="C6" s="101" t="s">
        <v>23</v>
      </c>
      <c r="D6" s="110" t="s">
        <v>24</v>
      </c>
      <c r="E6" s="103" t="s">
        <v>25</v>
      </c>
      <c r="F6" s="108" t="s">
        <v>26</v>
      </c>
      <c r="G6" s="106"/>
      <c r="H6" s="106"/>
      <c r="I6" s="109"/>
      <c r="J6" s="105" t="s">
        <v>27</v>
      </c>
      <c r="K6" s="106"/>
      <c r="L6" s="106"/>
      <c r="M6" s="107"/>
      <c r="N6" s="97" t="s">
        <v>28</v>
      </c>
      <c r="O6" s="99" t="s">
        <v>29</v>
      </c>
      <c r="P6" s="93" t="s">
        <v>30</v>
      </c>
      <c r="Q6" s="93" t="s">
        <v>30</v>
      </c>
    </row>
    <row r="7" spans="2:17" ht="34.5" thickBot="1">
      <c r="B7" s="96"/>
      <c r="C7" s="102"/>
      <c r="D7" s="111"/>
      <c r="E7" s="104"/>
      <c r="F7" s="56" t="s">
        <v>31</v>
      </c>
      <c r="G7" s="57" t="s">
        <v>32</v>
      </c>
      <c r="H7" s="57" t="s">
        <v>33</v>
      </c>
      <c r="I7" s="58" t="s">
        <v>34</v>
      </c>
      <c r="J7" s="59" t="s">
        <v>31</v>
      </c>
      <c r="K7" s="57" t="s">
        <v>32</v>
      </c>
      <c r="L7" s="57" t="s">
        <v>33</v>
      </c>
      <c r="M7" s="60" t="s">
        <v>34</v>
      </c>
      <c r="N7" s="98"/>
      <c r="O7" s="100"/>
      <c r="P7" s="94"/>
      <c r="Q7" s="94"/>
    </row>
    <row r="8" spans="2:17" ht="12.75">
      <c r="B8" s="61">
        <v>6513</v>
      </c>
      <c r="C8" s="62" t="s">
        <v>48</v>
      </c>
      <c r="D8" s="62" t="s">
        <v>43</v>
      </c>
      <c r="E8" s="63" t="s">
        <v>49</v>
      </c>
      <c r="F8" s="64">
        <v>0</v>
      </c>
      <c r="G8" s="65">
        <v>39</v>
      </c>
      <c r="H8" s="66">
        <f aca="true" t="shared" si="0" ref="H8:H29">IF(OR(G8="снят",G8="н/я",G8&gt;I$5),100,IF(G8&gt;I$4,G8-I$4,0))</f>
        <v>0</v>
      </c>
      <c r="I8" s="67">
        <f aca="true" t="shared" si="1" ref="I8:I29">IF(H8=100,100,F8+H8)</f>
        <v>0</v>
      </c>
      <c r="J8" s="68">
        <v>0</v>
      </c>
      <c r="K8" s="65">
        <v>31.5</v>
      </c>
      <c r="L8" s="69">
        <f aca="true" t="shared" si="2" ref="L8:L29">IF(OR(K8="снят",K8="н/я",K8&gt;M$5),100,IF(K8&gt;M$4,K8-M$4,0))</f>
        <v>0</v>
      </c>
      <c r="M8" s="70">
        <f aca="true" t="shared" si="3" ref="M8:M29">IF(L8=100,100,J8+L8)</f>
        <v>0</v>
      </c>
      <c r="N8" s="71">
        <f aca="true" t="shared" si="4" ref="N8:N29">I8+M8</f>
        <v>0</v>
      </c>
      <c r="O8" s="72">
        <f aca="true" t="shared" si="5" ref="O8:O29">IF(OR(G8="снят",G8="н/я",G8&gt;I$5,K8="снят",K8="н/я",K8&gt;M$5,AND(G8=0,K8=0)),"—",G8+K8)</f>
        <v>70.5</v>
      </c>
      <c r="P8" s="73">
        <v>1</v>
      </c>
      <c r="Q8" s="73">
        <f>IF(O8="—","—",1)</f>
        <v>1</v>
      </c>
    </row>
    <row r="9" spans="2:17" ht="12.75">
      <c r="B9" s="61">
        <v>6516</v>
      </c>
      <c r="C9" s="62" t="s">
        <v>50</v>
      </c>
      <c r="D9" s="62" t="s">
        <v>43</v>
      </c>
      <c r="E9" s="63" t="s">
        <v>51</v>
      </c>
      <c r="F9" s="74">
        <v>0</v>
      </c>
      <c r="G9" s="75">
        <v>46.4</v>
      </c>
      <c r="H9" s="69">
        <f t="shared" si="0"/>
        <v>2.3999999999999986</v>
      </c>
      <c r="I9" s="70">
        <f t="shared" si="1"/>
        <v>2.3999999999999986</v>
      </c>
      <c r="J9" s="76">
        <v>0</v>
      </c>
      <c r="K9" s="75">
        <v>40.14</v>
      </c>
      <c r="L9" s="69">
        <f t="shared" si="2"/>
        <v>0.14000000000000057</v>
      </c>
      <c r="M9" s="70">
        <f t="shared" si="3"/>
        <v>0.14000000000000057</v>
      </c>
      <c r="N9" s="77">
        <f t="shared" si="4"/>
        <v>2.539999999999999</v>
      </c>
      <c r="O9" s="72">
        <f t="shared" si="5"/>
        <v>86.53999999999999</v>
      </c>
      <c r="P9" s="78">
        <f aca="true" t="shared" si="6" ref="P9:P29">P8+1</f>
        <v>2</v>
      </c>
      <c r="Q9" s="78">
        <f aca="true" t="shared" si="7" ref="Q9:Q29">IF(O9="—","—",Q8+1)</f>
        <v>2</v>
      </c>
    </row>
    <row r="10" spans="2:17" ht="12.75">
      <c r="B10" s="61">
        <v>6505</v>
      </c>
      <c r="C10" s="62" t="s">
        <v>52</v>
      </c>
      <c r="D10" s="62" t="s">
        <v>44</v>
      </c>
      <c r="E10" s="63" t="s">
        <v>53</v>
      </c>
      <c r="F10" s="74">
        <v>5</v>
      </c>
      <c r="G10" s="75">
        <v>37.83</v>
      </c>
      <c r="H10" s="69">
        <f t="shared" si="0"/>
        <v>0</v>
      </c>
      <c r="I10" s="70">
        <f t="shared" si="1"/>
        <v>5</v>
      </c>
      <c r="J10" s="76">
        <v>0</v>
      </c>
      <c r="K10" s="75">
        <v>32.43</v>
      </c>
      <c r="L10" s="69">
        <f t="shared" si="2"/>
        <v>0</v>
      </c>
      <c r="M10" s="70">
        <f t="shared" si="3"/>
        <v>0</v>
      </c>
      <c r="N10" s="77">
        <f t="shared" si="4"/>
        <v>5</v>
      </c>
      <c r="O10" s="72">
        <f t="shared" si="5"/>
        <v>70.25999999999999</v>
      </c>
      <c r="P10" s="78">
        <f t="shared" si="6"/>
        <v>3</v>
      </c>
      <c r="Q10" s="78">
        <f t="shared" si="7"/>
        <v>3</v>
      </c>
    </row>
    <row r="11" spans="2:17" ht="12.75">
      <c r="B11" s="61">
        <v>6503</v>
      </c>
      <c r="C11" s="62" t="s">
        <v>54</v>
      </c>
      <c r="D11" s="62" t="s">
        <v>45</v>
      </c>
      <c r="E11" s="63" t="s">
        <v>55</v>
      </c>
      <c r="F11" s="74">
        <v>10</v>
      </c>
      <c r="G11" s="75">
        <v>44.91</v>
      </c>
      <c r="H11" s="69">
        <f t="shared" si="0"/>
        <v>0.9099999999999966</v>
      </c>
      <c r="I11" s="70">
        <f t="shared" si="1"/>
        <v>10.909999999999997</v>
      </c>
      <c r="J11" s="76">
        <v>15</v>
      </c>
      <c r="K11" s="75">
        <v>42.78</v>
      </c>
      <c r="L11" s="69">
        <f t="shared" si="2"/>
        <v>2.780000000000001</v>
      </c>
      <c r="M11" s="70">
        <f t="shared" si="3"/>
        <v>17.78</v>
      </c>
      <c r="N11" s="77">
        <f t="shared" si="4"/>
        <v>28.689999999999998</v>
      </c>
      <c r="O11" s="72">
        <f t="shared" si="5"/>
        <v>87.69</v>
      </c>
      <c r="P11" s="78">
        <f t="shared" si="6"/>
        <v>4</v>
      </c>
      <c r="Q11" s="78">
        <f t="shared" si="7"/>
        <v>4</v>
      </c>
    </row>
    <row r="12" spans="2:17" ht="12.75">
      <c r="B12" s="61">
        <v>6515</v>
      </c>
      <c r="C12" s="62" t="s">
        <v>56</v>
      </c>
      <c r="D12" s="62" t="s">
        <v>46</v>
      </c>
      <c r="E12" s="63" t="s">
        <v>57</v>
      </c>
      <c r="F12" s="74">
        <v>0</v>
      </c>
      <c r="G12" s="75">
        <v>58.18</v>
      </c>
      <c r="H12" s="69">
        <f t="shared" si="0"/>
        <v>14.18</v>
      </c>
      <c r="I12" s="70">
        <f t="shared" si="1"/>
        <v>14.18</v>
      </c>
      <c r="J12" s="76">
        <v>5</v>
      </c>
      <c r="K12" s="75">
        <v>54.09</v>
      </c>
      <c r="L12" s="69">
        <f t="shared" si="2"/>
        <v>14.090000000000003</v>
      </c>
      <c r="M12" s="70">
        <f t="shared" si="3"/>
        <v>19.090000000000003</v>
      </c>
      <c r="N12" s="77">
        <f t="shared" si="4"/>
        <v>33.27</v>
      </c>
      <c r="O12" s="72">
        <f t="shared" si="5"/>
        <v>112.27000000000001</v>
      </c>
      <c r="P12" s="78">
        <f t="shared" si="6"/>
        <v>5</v>
      </c>
      <c r="Q12" s="78">
        <f t="shared" si="7"/>
        <v>5</v>
      </c>
    </row>
    <row r="13" spans="2:17" ht="12.75">
      <c r="B13" s="61">
        <v>6501</v>
      </c>
      <c r="C13" s="62" t="s">
        <v>58</v>
      </c>
      <c r="D13" s="62" t="s">
        <v>43</v>
      </c>
      <c r="E13" s="63" t="s">
        <v>59</v>
      </c>
      <c r="F13" s="74">
        <v>0</v>
      </c>
      <c r="G13" s="75" t="s">
        <v>60</v>
      </c>
      <c r="H13" s="69">
        <f t="shared" si="0"/>
        <v>100</v>
      </c>
      <c r="I13" s="70">
        <f t="shared" si="1"/>
        <v>100</v>
      </c>
      <c r="J13" s="76">
        <v>5</v>
      </c>
      <c r="K13" s="75">
        <v>35.88</v>
      </c>
      <c r="L13" s="69">
        <f t="shared" si="2"/>
        <v>0</v>
      </c>
      <c r="M13" s="70">
        <f t="shared" si="3"/>
        <v>5</v>
      </c>
      <c r="N13" s="77">
        <f t="shared" si="4"/>
        <v>105</v>
      </c>
      <c r="O13" s="72" t="str">
        <f t="shared" si="5"/>
        <v>—</v>
      </c>
      <c r="P13" s="78">
        <f t="shared" si="6"/>
        <v>6</v>
      </c>
      <c r="Q13" s="78" t="str">
        <f t="shared" si="7"/>
        <v>—</v>
      </c>
    </row>
    <row r="14" spans="2:17" ht="12.75">
      <c r="B14" s="61">
        <v>6519</v>
      </c>
      <c r="C14" s="62" t="s">
        <v>61</v>
      </c>
      <c r="D14" s="62" t="s">
        <v>43</v>
      </c>
      <c r="E14" s="63" t="s">
        <v>62</v>
      </c>
      <c r="F14" s="74">
        <v>0</v>
      </c>
      <c r="G14" s="75" t="s">
        <v>60</v>
      </c>
      <c r="H14" s="69">
        <f t="shared" si="0"/>
        <v>100</v>
      </c>
      <c r="I14" s="70">
        <f t="shared" si="1"/>
        <v>100</v>
      </c>
      <c r="J14" s="76">
        <v>0</v>
      </c>
      <c r="K14" s="75">
        <v>46.01</v>
      </c>
      <c r="L14" s="69">
        <f t="shared" si="2"/>
        <v>6.009999999999998</v>
      </c>
      <c r="M14" s="70">
        <f t="shared" si="3"/>
        <v>6.009999999999998</v>
      </c>
      <c r="N14" s="77">
        <f t="shared" si="4"/>
        <v>106.00999999999999</v>
      </c>
      <c r="O14" s="72" t="str">
        <f t="shared" si="5"/>
        <v>—</v>
      </c>
      <c r="P14" s="78">
        <f t="shared" si="6"/>
        <v>7</v>
      </c>
      <c r="Q14" s="78" t="str">
        <f t="shared" si="7"/>
        <v>—</v>
      </c>
    </row>
    <row r="15" spans="2:17" ht="12.75">
      <c r="B15" s="61">
        <v>6506</v>
      </c>
      <c r="C15" s="62" t="s">
        <v>63</v>
      </c>
      <c r="D15" s="62" t="s">
        <v>45</v>
      </c>
      <c r="E15" s="63" t="s">
        <v>64</v>
      </c>
      <c r="F15" s="74">
        <v>0</v>
      </c>
      <c r="G15" s="75" t="s">
        <v>60</v>
      </c>
      <c r="H15" s="69">
        <f t="shared" si="0"/>
        <v>100</v>
      </c>
      <c r="I15" s="70">
        <f t="shared" si="1"/>
        <v>100</v>
      </c>
      <c r="J15" s="76">
        <v>5</v>
      </c>
      <c r="K15" s="75">
        <v>43</v>
      </c>
      <c r="L15" s="69">
        <f t="shared" si="2"/>
        <v>3</v>
      </c>
      <c r="M15" s="70">
        <f t="shared" si="3"/>
        <v>8</v>
      </c>
      <c r="N15" s="77">
        <f t="shared" si="4"/>
        <v>108</v>
      </c>
      <c r="O15" s="72" t="str">
        <f t="shared" si="5"/>
        <v>—</v>
      </c>
      <c r="P15" s="78">
        <f t="shared" si="6"/>
        <v>8</v>
      </c>
      <c r="Q15" s="78" t="str">
        <f t="shared" si="7"/>
        <v>—</v>
      </c>
    </row>
    <row r="16" spans="2:17" ht="12.75">
      <c r="B16" s="61">
        <v>6502</v>
      </c>
      <c r="C16" s="62" t="s">
        <v>65</v>
      </c>
      <c r="D16" s="62" t="s">
        <v>46</v>
      </c>
      <c r="E16" s="63" t="s">
        <v>66</v>
      </c>
      <c r="F16" s="74">
        <v>0</v>
      </c>
      <c r="G16" s="75" t="s">
        <v>67</v>
      </c>
      <c r="H16" s="69">
        <f t="shared" si="0"/>
        <v>100</v>
      </c>
      <c r="I16" s="70">
        <f t="shared" si="1"/>
        <v>100</v>
      </c>
      <c r="J16" s="76">
        <v>0</v>
      </c>
      <c r="K16" s="75" t="s">
        <v>67</v>
      </c>
      <c r="L16" s="69">
        <f t="shared" si="2"/>
        <v>100</v>
      </c>
      <c r="M16" s="70">
        <f t="shared" si="3"/>
        <v>100</v>
      </c>
      <c r="N16" s="77">
        <f t="shared" si="4"/>
        <v>200</v>
      </c>
      <c r="O16" s="72" t="str">
        <f t="shared" si="5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6504</v>
      </c>
      <c r="C17" s="62" t="s">
        <v>68</v>
      </c>
      <c r="D17" s="62" t="s">
        <v>44</v>
      </c>
      <c r="E17" s="63" t="s">
        <v>69</v>
      </c>
      <c r="F17" s="74">
        <v>0</v>
      </c>
      <c r="G17" s="75" t="s">
        <v>67</v>
      </c>
      <c r="H17" s="69">
        <f t="shared" si="0"/>
        <v>100</v>
      </c>
      <c r="I17" s="70">
        <f t="shared" si="1"/>
        <v>100</v>
      </c>
      <c r="J17" s="76">
        <v>0</v>
      </c>
      <c r="K17" s="75" t="s">
        <v>67</v>
      </c>
      <c r="L17" s="69">
        <f t="shared" si="2"/>
        <v>100</v>
      </c>
      <c r="M17" s="70">
        <f t="shared" si="3"/>
        <v>100</v>
      </c>
      <c r="N17" s="77">
        <f t="shared" si="4"/>
        <v>200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6507</v>
      </c>
      <c r="C18" s="62" t="s">
        <v>70</v>
      </c>
      <c r="D18" s="62" t="s">
        <v>43</v>
      </c>
      <c r="E18" s="63" t="s">
        <v>71</v>
      </c>
      <c r="F18" s="74">
        <v>0</v>
      </c>
      <c r="G18" s="75" t="s">
        <v>67</v>
      </c>
      <c r="H18" s="69">
        <f t="shared" si="0"/>
        <v>100</v>
      </c>
      <c r="I18" s="70">
        <f t="shared" si="1"/>
        <v>100</v>
      </c>
      <c r="J18" s="76">
        <v>0</v>
      </c>
      <c r="K18" s="75" t="s">
        <v>67</v>
      </c>
      <c r="L18" s="69">
        <f t="shared" si="2"/>
        <v>100</v>
      </c>
      <c r="M18" s="70">
        <f t="shared" si="3"/>
        <v>100</v>
      </c>
      <c r="N18" s="77">
        <f t="shared" si="4"/>
        <v>200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2.75">
      <c r="B19" s="61">
        <v>6508</v>
      </c>
      <c r="C19" s="62" t="s">
        <v>72</v>
      </c>
      <c r="D19" s="62" t="s">
        <v>44</v>
      </c>
      <c r="E19" s="63" t="s">
        <v>73</v>
      </c>
      <c r="F19" s="74">
        <v>0</v>
      </c>
      <c r="G19" s="75" t="s">
        <v>67</v>
      </c>
      <c r="H19" s="69">
        <f t="shared" si="0"/>
        <v>100</v>
      </c>
      <c r="I19" s="70">
        <f t="shared" si="1"/>
        <v>100</v>
      </c>
      <c r="J19" s="76">
        <v>0</v>
      </c>
      <c r="K19" s="75" t="s">
        <v>67</v>
      </c>
      <c r="L19" s="69">
        <f t="shared" si="2"/>
        <v>100</v>
      </c>
      <c r="M19" s="70">
        <f t="shared" si="3"/>
        <v>100</v>
      </c>
      <c r="N19" s="77">
        <f t="shared" si="4"/>
        <v>200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6509</v>
      </c>
      <c r="C20" s="62" t="s">
        <v>74</v>
      </c>
      <c r="D20" s="62" t="s">
        <v>45</v>
      </c>
      <c r="E20" s="63" t="s">
        <v>75</v>
      </c>
      <c r="F20" s="74">
        <v>0</v>
      </c>
      <c r="G20" s="75" t="s">
        <v>60</v>
      </c>
      <c r="H20" s="69">
        <f t="shared" si="0"/>
        <v>100</v>
      </c>
      <c r="I20" s="70">
        <f t="shared" si="1"/>
        <v>100</v>
      </c>
      <c r="J20" s="76">
        <v>0</v>
      </c>
      <c r="K20" s="75" t="s">
        <v>60</v>
      </c>
      <c r="L20" s="69">
        <f t="shared" si="2"/>
        <v>100</v>
      </c>
      <c r="M20" s="70">
        <f t="shared" si="3"/>
        <v>100</v>
      </c>
      <c r="N20" s="77">
        <f t="shared" si="4"/>
        <v>200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2.75">
      <c r="B21" s="61">
        <v>6510</v>
      </c>
      <c r="C21" s="62" t="s">
        <v>76</v>
      </c>
      <c r="D21" s="62" t="s">
        <v>43</v>
      </c>
      <c r="E21" s="63" t="s">
        <v>77</v>
      </c>
      <c r="F21" s="74">
        <v>0</v>
      </c>
      <c r="G21" s="75" t="s">
        <v>60</v>
      </c>
      <c r="H21" s="69">
        <f t="shared" si="0"/>
        <v>100</v>
      </c>
      <c r="I21" s="70">
        <f t="shared" si="1"/>
        <v>100</v>
      </c>
      <c r="J21" s="76">
        <v>0</v>
      </c>
      <c r="K21" s="75" t="s">
        <v>60</v>
      </c>
      <c r="L21" s="69">
        <f t="shared" si="2"/>
        <v>100</v>
      </c>
      <c r="M21" s="70">
        <f t="shared" si="3"/>
        <v>100</v>
      </c>
      <c r="N21" s="77">
        <f t="shared" si="4"/>
        <v>200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6511</v>
      </c>
      <c r="C22" s="62" t="s">
        <v>78</v>
      </c>
      <c r="D22" s="62" t="s">
        <v>46</v>
      </c>
      <c r="E22" s="63" t="s">
        <v>79</v>
      </c>
      <c r="F22" s="74">
        <v>0</v>
      </c>
      <c r="G22" s="75" t="s">
        <v>67</v>
      </c>
      <c r="H22" s="69">
        <f t="shared" si="0"/>
        <v>100</v>
      </c>
      <c r="I22" s="70">
        <f t="shared" si="1"/>
        <v>100</v>
      </c>
      <c r="J22" s="76">
        <v>0</v>
      </c>
      <c r="K22" s="75" t="s">
        <v>67</v>
      </c>
      <c r="L22" s="69">
        <f t="shared" si="2"/>
        <v>100</v>
      </c>
      <c r="M22" s="70">
        <f t="shared" si="3"/>
        <v>100</v>
      </c>
      <c r="N22" s="77">
        <f t="shared" si="4"/>
        <v>200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6512</v>
      </c>
      <c r="C23" s="62" t="s">
        <v>80</v>
      </c>
      <c r="D23" s="62" t="s">
        <v>44</v>
      </c>
      <c r="E23" s="63" t="s">
        <v>81</v>
      </c>
      <c r="F23" s="74">
        <v>0</v>
      </c>
      <c r="G23" s="75" t="s">
        <v>60</v>
      </c>
      <c r="H23" s="69">
        <f t="shared" si="0"/>
        <v>100</v>
      </c>
      <c r="I23" s="70">
        <f t="shared" si="1"/>
        <v>100</v>
      </c>
      <c r="J23" s="76">
        <v>0</v>
      </c>
      <c r="K23" s="75" t="s">
        <v>60</v>
      </c>
      <c r="L23" s="69">
        <f t="shared" si="2"/>
        <v>100</v>
      </c>
      <c r="M23" s="70">
        <f t="shared" si="3"/>
        <v>100</v>
      </c>
      <c r="N23" s="77">
        <f t="shared" si="4"/>
        <v>200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2.75">
      <c r="B24" s="61">
        <v>6514</v>
      </c>
      <c r="C24" s="62" t="s">
        <v>82</v>
      </c>
      <c r="D24" s="62" t="s">
        <v>45</v>
      </c>
      <c r="E24" s="63" t="s">
        <v>83</v>
      </c>
      <c r="F24" s="74">
        <v>0</v>
      </c>
      <c r="G24" s="75" t="s">
        <v>60</v>
      </c>
      <c r="H24" s="69">
        <f t="shared" si="0"/>
        <v>100</v>
      </c>
      <c r="I24" s="70">
        <f t="shared" si="1"/>
        <v>100</v>
      </c>
      <c r="J24" s="76">
        <v>0</v>
      </c>
      <c r="K24" s="75" t="s">
        <v>60</v>
      </c>
      <c r="L24" s="69">
        <f t="shared" si="2"/>
        <v>100</v>
      </c>
      <c r="M24" s="70">
        <f t="shared" si="3"/>
        <v>100</v>
      </c>
      <c r="N24" s="77">
        <f t="shared" si="4"/>
        <v>200</v>
      </c>
      <c r="O24" s="72" t="str">
        <f t="shared" si="5"/>
        <v>—</v>
      </c>
      <c r="P24" s="78">
        <f t="shared" si="6"/>
        <v>17</v>
      </c>
      <c r="Q24" s="78" t="str">
        <f t="shared" si="7"/>
        <v>—</v>
      </c>
    </row>
    <row r="25" spans="2:17" ht="12.75">
      <c r="B25" s="61">
        <v>6517</v>
      </c>
      <c r="C25" s="62" t="s">
        <v>84</v>
      </c>
      <c r="D25" s="62" t="s">
        <v>43</v>
      </c>
      <c r="E25" s="63" t="s">
        <v>85</v>
      </c>
      <c r="F25" s="74">
        <v>0</v>
      </c>
      <c r="G25" s="75" t="s">
        <v>60</v>
      </c>
      <c r="H25" s="69">
        <f t="shared" si="0"/>
        <v>100</v>
      </c>
      <c r="I25" s="70">
        <f t="shared" si="1"/>
        <v>100</v>
      </c>
      <c r="J25" s="76">
        <v>0</v>
      </c>
      <c r="K25" s="75" t="s">
        <v>60</v>
      </c>
      <c r="L25" s="69">
        <f t="shared" si="2"/>
        <v>100</v>
      </c>
      <c r="M25" s="70">
        <f t="shared" si="3"/>
        <v>100</v>
      </c>
      <c r="N25" s="77">
        <f t="shared" si="4"/>
        <v>200</v>
      </c>
      <c r="O25" s="72" t="str">
        <f t="shared" si="5"/>
        <v>—</v>
      </c>
      <c r="P25" s="78">
        <f t="shared" si="6"/>
        <v>18</v>
      </c>
      <c r="Q25" s="78" t="str">
        <f t="shared" si="7"/>
        <v>—</v>
      </c>
    </row>
    <row r="26" spans="2:17" ht="12.75">
      <c r="B26" s="61">
        <v>6518</v>
      </c>
      <c r="C26" s="62" t="s">
        <v>86</v>
      </c>
      <c r="D26" s="62" t="s">
        <v>43</v>
      </c>
      <c r="E26" s="63" t="s">
        <v>87</v>
      </c>
      <c r="F26" s="74">
        <v>0</v>
      </c>
      <c r="G26" s="75" t="s">
        <v>60</v>
      </c>
      <c r="H26" s="69">
        <f t="shared" si="0"/>
        <v>100</v>
      </c>
      <c r="I26" s="70">
        <f t="shared" si="1"/>
        <v>100</v>
      </c>
      <c r="J26" s="76">
        <v>0</v>
      </c>
      <c r="K26" s="75" t="s">
        <v>60</v>
      </c>
      <c r="L26" s="69">
        <f t="shared" si="2"/>
        <v>100</v>
      </c>
      <c r="M26" s="70">
        <f t="shared" si="3"/>
        <v>100</v>
      </c>
      <c r="N26" s="77">
        <f t="shared" si="4"/>
        <v>200</v>
      </c>
      <c r="O26" s="72" t="str">
        <f t="shared" si="5"/>
        <v>—</v>
      </c>
      <c r="P26" s="78">
        <f t="shared" si="6"/>
        <v>19</v>
      </c>
      <c r="Q26" s="78" t="str">
        <f t="shared" si="7"/>
        <v>—</v>
      </c>
    </row>
    <row r="27" spans="2:17" ht="12.75">
      <c r="B27" s="61">
        <v>6520</v>
      </c>
      <c r="C27" s="62" t="s">
        <v>88</v>
      </c>
      <c r="D27" s="62" t="s">
        <v>43</v>
      </c>
      <c r="E27" s="63" t="s">
        <v>89</v>
      </c>
      <c r="F27" s="74">
        <v>0</v>
      </c>
      <c r="G27" s="75" t="s">
        <v>60</v>
      </c>
      <c r="H27" s="69">
        <f t="shared" si="0"/>
        <v>100</v>
      </c>
      <c r="I27" s="70">
        <f t="shared" si="1"/>
        <v>100</v>
      </c>
      <c r="J27" s="76">
        <v>0</v>
      </c>
      <c r="K27" s="75" t="s">
        <v>60</v>
      </c>
      <c r="L27" s="69">
        <f t="shared" si="2"/>
        <v>100</v>
      </c>
      <c r="M27" s="70">
        <f t="shared" si="3"/>
        <v>100</v>
      </c>
      <c r="N27" s="77">
        <f t="shared" si="4"/>
        <v>200</v>
      </c>
      <c r="O27" s="72" t="str">
        <f t="shared" si="5"/>
        <v>—</v>
      </c>
      <c r="P27" s="78">
        <f t="shared" si="6"/>
        <v>20</v>
      </c>
      <c r="Q27" s="78" t="str">
        <f t="shared" si="7"/>
        <v>—</v>
      </c>
    </row>
    <row r="28" spans="2:17" ht="12.75">
      <c r="B28" s="61">
        <v>6521</v>
      </c>
      <c r="C28" s="62" t="s">
        <v>90</v>
      </c>
      <c r="D28" s="62" t="s">
        <v>46</v>
      </c>
      <c r="E28" s="63" t="s">
        <v>91</v>
      </c>
      <c r="F28" s="74">
        <v>0</v>
      </c>
      <c r="G28" s="75" t="s">
        <v>67</v>
      </c>
      <c r="H28" s="69">
        <f t="shared" si="0"/>
        <v>100</v>
      </c>
      <c r="I28" s="70">
        <f t="shared" si="1"/>
        <v>100</v>
      </c>
      <c r="J28" s="76">
        <v>0</v>
      </c>
      <c r="K28" s="75" t="s">
        <v>67</v>
      </c>
      <c r="L28" s="69">
        <f t="shared" si="2"/>
        <v>100</v>
      </c>
      <c r="M28" s="70">
        <f t="shared" si="3"/>
        <v>100</v>
      </c>
      <c r="N28" s="77">
        <f t="shared" si="4"/>
        <v>200</v>
      </c>
      <c r="O28" s="72" t="str">
        <f t="shared" si="5"/>
        <v>—</v>
      </c>
      <c r="P28" s="78">
        <f t="shared" si="6"/>
        <v>21</v>
      </c>
      <c r="Q28" s="78" t="str">
        <f t="shared" si="7"/>
        <v>—</v>
      </c>
    </row>
    <row r="29" spans="2:17" ht="12.75">
      <c r="B29" s="61">
        <v>6522</v>
      </c>
      <c r="C29" s="62" t="s">
        <v>92</v>
      </c>
      <c r="D29" s="62" t="s">
        <v>43</v>
      </c>
      <c r="E29" s="63" t="s">
        <v>93</v>
      </c>
      <c r="F29" s="74">
        <v>0</v>
      </c>
      <c r="G29" s="75" t="s">
        <v>67</v>
      </c>
      <c r="H29" s="69">
        <f t="shared" si="0"/>
        <v>100</v>
      </c>
      <c r="I29" s="70">
        <f t="shared" si="1"/>
        <v>100</v>
      </c>
      <c r="J29" s="76">
        <v>0</v>
      </c>
      <c r="K29" s="75" t="s">
        <v>67</v>
      </c>
      <c r="L29" s="69">
        <f t="shared" si="2"/>
        <v>100</v>
      </c>
      <c r="M29" s="70">
        <f t="shared" si="3"/>
        <v>100</v>
      </c>
      <c r="N29" s="77">
        <f t="shared" si="4"/>
        <v>200</v>
      </c>
      <c r="O29" s="72" t="str">
        <f t="shared" si="5"/>
        <v>—</v>
      </c>
      <c r="P29" s="78">
        <f t="shared" si="6"/>
        <v>22</v>
      </c>
      <c r="Q29" s="78" t="str">
        <f t="shared" si="7"/>
        <v>—</v>
      </c>
    </row>
    <row r="30" spans="2:17" ht="13.5" thickBot="1">
      <c r="B30" s="79"/>
      <c r="C30" s="80"/>
      <c r="D30" s="80"/>
      <c r="E30" s="81"/>
      <c r="F30" s="82"/>
      <c r="G30" s="80"/>
      <c r="H30" s="80"/>
      <c r="I30" s="83"/>
      <c r="J30" s="82"/>
      <c r="K30" s="80"/>
      <c r="L30" s="80"/>
      <c r="M30" s="83"/>
      <c r="N30" s="84"/>
      <c r="O30" s="81"/>
      <c r="P30" s="85"/>
      <c r="Q30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«Чемпионат города Перми»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94</v>
      </c>
      <c r="E4" s="46"/>
      <c r="F4" s="47" t="s">
        <v>18</v>
      </c>
      <c r="G4" s="48">
        <v>162</v>
      </c>
      <c r="H4" s="48" t="s">
        <v>19</v>
      </c>
      <c r="I4" s="49">
        <v>44</v>
      </c>
      <c r="J4" s="47" t="s">
        <v>18</v>
      </c>
      <c r="K4" s="48">
        <v>158</v>
      </c>
      <c r="L4" s="48" t="s">
        <v>19</v>
      </c>
      <c r="M4" s="49">
        <v>40</v>
      </c>
      <c r="N4" s="50"/>
      <c r="O4" s="50"/>
    </row>
    <row r="5" spans="5:15" s="37" customFormat="1" ht="13.5" thickBot="1">
      <c r="E5" s="44"/>
      <c r="F5" s="51" t="s">
        <v>20</v>
      </c>
      <c r="G5" s="52">
        <v>3.7</v>
      </c>
      <c r="H5" s="52" t="s">
        <v>21</v>
      </c>
      <c r="I5" s="53">
        <v>66</v>
      </c>
      <c r="J5" s="51" t="s">
        <v>20</v>
      </c>
      <c r="K5" s="54">
        <v>4</v>
      </c>
      <c r="L5" s="52" t="s">
        <v>21</v>
      </c>
      <c r="M5" s="55">
        <v>60</v>
      </c>
      <c r="N5" s="50"/>
      <c r="O5" s="50"/>
    </row>
    <row r="6" spans="2:17" ht="13.5" customHeight="1">
      <c r="B6" s="95" t="s">
        <v>22</v>
      </c>
      <c r="C6" s="101" t="s">
        <v>23</v>
      </c>
      <c r="D6" s="110" t="s">
        <v>24</v>
      </c>
      <c r="E6" s="103" t="s">
        <v>25</v>
      </c>
      <c r="F6" s="108" t="s">
        <v>26</v>
      </c>
      <c r="G6" s="106"/>
      <c r="H6" s="106"/>
      <c r="I6" s="109"/>
      <c r="J6" s="105" t="s">
        <v>27</v>
      </c>
      <c r="K6" s="106"/>
      <c r="L6" s="106"/>
      <c r="M6" s="107"/>
      <c r="N6" s="97" t="s">
        <v>28</v>
      </c>
      <c r="O6" s="99" t="s">
        <v>29</v>
      </c>
      <c r="P6" s="93" t="s">
        <v>30</v>
      </c>
      <c r="Q6" s="93" t="s">
        <v>30</v>
      </c>
    </row>
    <row r="7" spans="2:17" ht="34.5" thickBot="1">
      <c r="B7" s="96"/>
      <c r="C7" s="102"/>
      <c r="D7" s="111"/>
      <c r="E7" s="104"/>
      <c r="F7" s="56" t="s">
        <v>31</v>
      </c>
      <c r="G7" s="57" t="s">
        <v>32</v>
      </c>
      <c r="H7" s="57" t="s">
        <v>33</v>
      </c>
      <c r="I7" s="58" t="s">
        <v>34</v>
      </c>
      <c r="J7" s="59" t="s">
        <v>31</v>
      </c>
      <c r="K7" s="57" t="s">
        <v>32</v>
      </c>
      <c r="L7" s="57" t="s">
        <v>33</v>
      </c>
      <c r="M7" s="60" t="s">
        <v>34</v>
      </c>
      <c r="N7" s="98"/>
      <c r="O7" s="100"/>
      <c r="P7" s="94"/>
      <c r="Q7" s="94"/>
    </row>
    <row r="8" spans="2:17" ht="12.75">
      <c r="B8" s="61">
        <v>5503</v>
      </c>
      <c r="C8" s="62" t="s">
        <v>97</v>
      </c>
      <c r="D8" s="62" t="s">
        <v>44</v>
      </c>
      <c r="E8" s="63" t="s">
        <v>98</v>
      </c>
      <c r="F8" s="64">
        <v>0</v>
      </c>
      <c r="G8" s="65">
        <v>37.4</v>
      </c>
      <c r="H8" s="66">
        <f aca="true" t="shared" si="0" ref="H8:H27">IF(OR(G8="снят",G8="н/я",G8&gt;I$5),100,IF(G8&gt;I$4,G8-I$4,0))</f>
        <v>0</v>
      </c>
      <c r="I8" s="67">
        <f aca="true" t="shared" si="1" ref="I8:I27">IF(H8=100,100,F8+H8)</f>
        <v>0</v>
      </c>
      <c r="J8" s="68">
        <v>0</v>
      </c>
      <c r="K8" s="65">
        <v>33.14</v>
      </c>
      <c r="L8" s="69">
        <f aca="true" t="shared" si="2" ref="L8:L27">IF(OR(K8="снят",K8="н/я",K8&gt;M$5),100,IF(K8&gt;M$4,K8-M$4,0))</f>
        <v>0</v>
      </c>
      <c r="M8" s="70">
        <f aca="true" t="shared" si="3" ref="M8:M27">IF(L8=100,100,J8+L8)</f>
        <v>0</v>
      </c>
      <c r="N8" s="71">
        <f aca="true" t="shared" si="4" ref="N8:N27">I8+M8</f>
        <v>0</v>
      </c>
      <c r="O8" s="72">
        <f aca="true" t="shared" si="5" ref="O8:O27">IF(OR(G8="снят",G8="н/я",G8&gt;I$5,K8="снят",K8="н/я",K8&gt;M$5,AND(G8=0,K8=0)),"—",G8+K8)</f>
        <v>70.53999999999999</v>
      </c>
      <c r="P8" s="73">
        <v>1</v>
      </c>
      <c r="Q8" s="73">
        <f>IF(O8="—","—",1)</f>
        <v>1</v>
      </c>
    </row>
    <row r="9" spans="2:17" ht="12.75">
      <c r="B9" s="61">
        <v>5510</v>
      </c>
      <c r="C9" s="62" t="s">
        <v>99</v>
      </c>
      <c r="D9" s="62" t="s">
        <v>46</v>
      </c>
      <c r="E9" s="63" t="s">
        <v>100</v>
      </c>
      <c r="F9" s="74">
        <v>0</v>
      </c>
      <c r="G9" s="75">
        <v>40.24</v>
      </c>
      <c r="H9" s="69">
        <f t="shared" si="0"/>
        <v>0</v>
      </c>
      <c r="I9" s="70">
        <f t="shared" si="1"/>
        <v>0</v>
      </c>
      <c r="J9" s="76">
        <v>5</v>
      </c>
      <c r="K9" s="75">
        <v>36.25</v>
      </c>
      <c r="L9" s="69">
        <f t="shared" si="2"/>
        <v>0</v>
      </c>
      <c r="M9" s="70">
        <f t="shared" si="3"/>
        <v>5</v>
      </c>
      <c r="N9" s="77">
        <f t="shared" si="4"/>
        <v>5</v>
      </c>
      <c r="O9" s="72">
        <f t="shared" si="5"/>
        <v>76.49000000000001</v>
      </c>
      <c r="P9" s="78">
        <f aca="true" t="shared" si="6" ref="P9:P27">P8+1</f>
        <v>2</v>
      </c>
      <c r="Q9" s="78">
        <f aca="true" t="shared" si="7" ref="Q9:Q27">IF(O9="—","—",Q8+1)</f>
        <v>2</v>
      </c>
    </row>
    <row r="10" spans="2:17" ht="12.75">
      <c r="B10" s="61">
        <v>5501</v>
      </c>
      <c r="C10" s="62" t="s">
        <v>101</v>
      </c>
      <c r="D10" s="62" t="s">
        <v>46</v>
      </c>
      <c r="E10" s="63" t="s">
        <v>102</v>
      </c>
      <c r="F10" s="74">
        <v>5</v>
      </c>
      <c r="G10" s="75">
        <v>45.25</v>
      </c>
      <c r="H10" s="69">
        <f t="shared" si="0"/>
        <v>1.25</v>
      </c>
      <c r="I10" s="70">
        <f t="shared" si="1"/>
        <v>6.25</v>
      </c>
      <c r="J10" s="76">
        <v>0</v>
      </c>
      <c r="K10" s="75">
        <v>38.13</v>
      </c>
      <c r="L10" s="69">
        <f t="shared" si="2"/>
        <v>0</v>
      </c>
      <c r="M10" s="70">
        <f t="shared" si="3"/>
        <v>0</v>
      </c>
      <c r="N10" s="77">
        <f t="shared" si="4"/>
        <v>6.25</v>
      </c>
      <c r="O10" s="72">
        <f t="shared" si="5"/>
        <v>83.38</v>
      </c>
      <c r="P10" s="78">
        <f t="shared" si="6"/>
        <v>3</v>
      </c>
      <c r="Q10" s="78">
        <f t="shared" si="7"/>
        <v>3</v>
      </c>
    </row>
    <row r="11" spans="2:17" ht="12.75">
      <c r="B11" s="61">
        <v>5508</v>
      </c>
      <c r="C11" s="62" t="s">
        <v>82</v>
      </c>
      <c r="D11" s="62" t="s">
        <v>45</v>
      </c>
      <c r="E11" s="63" t="s">
        <v>103</v>
      </c>
      <c r="F11" s="74">
        <v>5</v>
      </c>
      <c r="G11" s="75">
        <v>38.2</v>
      </c>
      <c r="H11" s="69">
        <f t="shared" si="0"/>
        <v>0</v>
      </c>
      <c r="I11" s="70">
        <f t="shared" si="1"/>
        <v>5</v>
      </c>
      <c r="J11" s="76">
        <v>5</v>
      </c>
      <c r="K11" s="75">
        <v>32.53</v>
      </c>
      <c r="L11" s="69">
        <f t="shared" si="2"/>
        <v>0</v>
      </c>
      <c r="M11" s="70">
        <f t="shared" si="3"/>
        <v>5</v>
      </c>
      <c r="N11" s="77">
        <f t="shared" si="4"/>
        <v>10</v>
      </c>
      <c r="O11" s="72">
        <f t="shared" si="5"/>
        <v>70.73</v>
      </c>
      <c r="P11" s="78">
        <f t="shared" si="6"/>
        <v>4</v>
      </c>
      <c r="Q11" s="78">
        <f t="shared" si="7"/>
        <v>4</v>
      </c>
    </row>
    <row r="12" spans="2:17" ht="12.75">
      <c r="B12" s="61">
        <v>5502</v>
      </c>
      <c r="C12" s="62" t="s">
        <v>50</v>
      </c>
      <c r="D12" s="62" t="s">
        <v>43</v>
      </c>
      <c r="E12" s="63" t="s">
        <v>104</v>
      </c>
      <c r="F12" s="74">
        <v>10</v>
      </c>
      <c r="G12" s="75">
        <v>37.46</v>
      </c>
      <c r="H12" s="69">
        <f t="shared" si="0"/>
        <v>0</v>
      </c>
      <c r="I12" s="70">
        <f t="shared" si="1"/>
        <v>10</v>
      </c>
      <c r="J12" s="76">
        <v>5</v>
      </c>
      <c r="K12" s="75">
        <v>31.59</v>
      </c>
      <c r="L12" s="69">
        <f t="shared" si="2"/>
        <v>0</v>
      </c>
      <c r="M12" s="70">
        <f t="shared" si="3"/>
        <v>5</v>
      </c>
      <c r="N12" s="77">
        <f t="shared" si="4"/>
        <v>15</v>
      </c>
      <c r="O12" s="72">
        <f t="shared" si="5"/>
        <v>69.05</v>
      </c>
      <c r="P12" s="78">
        <f t="shared" si="6"/>
        <v>5</v>
      </c>
      <c r="Q12" s="78">
        <f t="shared" si="7"/>
        <v>5</v>
      </c>
    </row>
    <row r="13" spans="2:17" ht="12.75">
      <c r="B13" s="61">
        <v>5511</v>
      </c>
      <c r="C13" s="62" t="s">
        <v>105</v>
      </c>
      <c r="D13" s="62" t="s">
        <v>46</v>
      </c>
      <c r="E13" s="63" t="s">
        <v>106</v>
      </c>
      <c r="F13" s="74">
        <v>5</v>
      </c>
      <c r="G13" s="75">
        <v>51.87</v>
      </c>
      <c r="H13" s="69">
        <f t="shared" si="0"/>
        <v>7.869999999999997</v>
      </c>
      <c r="I13" s="70">
        <f t="shared" si="1"/>
        <v>12.869999999999997</v>
      </c>
      <c r="J13" s="76">
        <v>5</v>
      </c>
      <c r="K13" s="75">
        <v>45.93</v>
      </c>
      <c r="L13" s="69">
        <f t="shared" si="2"/>
        <v>5.93</v>
      </c>
      <c r="M13" s="70">
        <f t="shared" si="3"/>
        <v>10.93</v>
      </c>
      <c r="N13" s="77">
        <f t="shared" si="4"/>
        <v>23.799999999999997</v>
      </c>
      <c r="O13" s="72">
        <f t="shared" si="5"/>
        <v>97.8</v>
      </c>
      <c r="P13" s="78">
        <f t="shared" si="6"/>
        <v>6</v>
      </c>
      <c r="Q13" s="78">
        <f t="shared" si="7"/>
        <v>6</v>
      </c>
    </row>
    <row r="14" spans="2:17" ht="12.75">
      <c r="B14" s="61">
        <v>5509</v>
      </c>
      <c r="C14" s="62" t="s">
        <v>107</v>
      </c>
      <c r="D14" s="62" t="s">
        <v>43</v>
      </c>
      <c r="E14" s="63" t="s">
        <v>108</v>
      </c>
      <c r="F14" s="74">
        <v>0</v>
      </c>
      <c r="G14" s="75" t="s">
        <v>60</v>
      </c>
      <c r="H14" s="69">
        <f t="shared" si="0"/>
        <v>100</v>
      </c>
      <c r="I14" s="70">
        <f t="shared" si="1"/>
        <v>100</v>
      </c>
      <c r="J14" s="76">
        <v>5</v>
      </c>
      <c r="K14" s="75">
        <v>36.52</v>
      </c>
      <c r="L14" s="69">
        <f t="shared" si="2"/>
        <v>0</v>
      </c>
      <c r="M14" s="70">
        <f t="shared" si="3"/>
        <v>5</v>
      </c>
      <c r="N14" s="77">
        <f t="shared" si="4"/>
        <v>105</v>
      </c>
      <c r="O14" s="72" t="str">
        <f t="shared" si="5"/>
        <v>—</v>
      </c>
      <c r="P14" s="78">
        <f t="shared" si="6"/>
        <v>7</v>
      </c>
      <c r="Q14" s="78" t="str">
        <f t="shared" si="7"/>
        <v>—</v>
      </c>
    </row>
    <row r="15" spans="2:17" ht="12.75">
      <c r="B15" s="61">
        <v>5518</v>
      </c>
      <c r="C15" s="62" t="s">
        <v>109</v>
      </c>
      <c r="D15" s="62" t="s">
        <v>43</v>
      </c>
      <c r="E15" s="63" t="s">
        <v>110</v>
      </c>
      <c r="F15" s="74">
        <v>10</v>
      </c>
      <c r="G15" s="75">
        <v>40.46</v>
      </c>
      <c r="H15" s="69">
        <f t="shared" si="0"/>
        <v>0</v>
      </c>
      <c r="I15" s="70">
        <f t="shared" si="1"/>
        <v>10</v>
      </c>
      <c r="J15" s="76">
        <v>0</v>
      </c>
      <c r="K15" s="75" t="s">
        <v>60</v>
      </c>
      <c r="L15" s="69">
        <f t="shared" si="2"/>
        <v>100</v>
      </c>
      <c r="M15" s="70">
        <f t="shared" si="3"/>
        <v>100</v>
      </c>
      <c r="N15" s="77">
        <f t="shared" si="4"/>
        <v>110</v>
      </c>
      <c r="O15" s="72" t="str">
        <f t="shared" si="5"/>
        <v>—</v>
      </c>
      <c r="P15" s="78">
        <f t="shared" si="6"/>
        <v>8</v>
      </c>
      <c r="Q15" s="78" t="str">
        <f t="shared" si="7"/>
        <v>—</v>
      </c>
    </row>
    <row r="16" spans="2:17" ht="12.75">
      <c r="B16" s="61">
        <v>5504</v>
      </c>
      <c r="C16" s="62" t="s">
        <v>109</v>
      </c>
      <c r="D16" s="62" t="s">
        <v>43</v>
      </c>
      <c r="E16" s="63" t="s">
        <v>111</v>
      </c>
      <c r="F16" s="74">
        <v>10</v>
      </c>
      <c r="G16" s="75">
        <v>43.36</v>
      </c>
      <c r="H16" s="69">
        <f t="shared" si="0"/>
        <v>0</v>
      </c>
      <c r="I16" s="70">
        <f t="shared" si="1"/>
        <v>10</v>
      </c>
      <c r="J16" s="76">
        <v>0</v>
      </c>
      <c r="K16" s="75" t="s">
        <v>60</v>
      </c>
      <c r="L16" s="69">
        <f t="shared" si="2"/>
        <v>100</v>
      </c>
      <c r="M16" s="70">
        <f t="shared" si="3"/>
        <v>100</v>
      </c>
      <c r="N16" s="77">
        <f t="shared" si="4"/>
        <v>110</v>
      </c>
      <c r="O16" s="72" t="str">
        <f t="shared" si="5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5507</v>
      </c>
      <c r="C17" s="62" t="s">
        <v>112</v>
      </c>
      <c r="D17" s="62" t="s">
        <v>46</v>
      </c>
      <c r="E17" s="63" t="s">
        <v>113</v>
      </c>
      <c r="F17" s="74">
        <v>5</v>
      </c>
      <c r="G17" s="75">
        <v>50.54</v>
      </c>
      <c r="H17" s="69">
        <f t="shared" si="0"/>
        <v>6.539999999999999</v>
      </c>
      <c r="I17" s="70">
        <f t="shared" si="1"/>
        <v>11.54</v>
      </c>
      <c r="J17" s="76">
        <v>0</v>
      </c>
      <c r="K17" s="75" t="s">
        <v>60</v>
      </c>
      <c r="L17" s="69">
        <f t="shared" si="2"/>
        <v>100</v>
      </c>
      <c r="M17" s="70">
        <f t="shared" si="3"/>
        <v>100</v>
      </c>
      <c r="N17" s="77">
        <f t="shared" si="4"/>
        <v>111.53999999999999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5516</v>
      </c>
      <c r="C18" s="62" t="s">
        <v>112</v>
      </c>
      <c r="D18" s="62" t="s">
        <v>46</v>
      </c>
      <c r="E18" s="63" t="s">
        <v>114</v>
      </c>
      <c r="F18" s="74">
        <v>15</v>
      </c>
      <c r="G18" s="75">
        <v>46.01</v>
      </c>
      <c r="H18" s="69">
        <f t="shared" si="0"/>
        <v>2.009999999999998</v>
      </c>
      <c r="I18" s="70">
        <f t="shared" si="1"/>
        <v>17.009999999999998</v>
      </c>
      <c r="J18" s="76">
        <v>0</v>
      </c>
      <c r="K18" s="75" t="s">
        <v>60</v>
      </c>
      <c r="L18" s="69">
        <f t="shared" si="2"/>
        <v>100</v>
      </c>
      <c r="M18" s="70">
        <f t="shared" si="3"/>
        <v>100</v>
      </c>
      <c r="N18" s="77">
        <f t="shared" si="4"/>
        <v>117.00999999999999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2.75">
      <c r="B19" s="61">
        <v>5505</v>
      </c>
      <c r="C19" s="62" t="s">
        <v>70</v>
      </c>
      <c r="D19" s="62" t="s">
        <v>43</v>
      </c>
      <c r="E19" s="63" t="s">
        <v>115</v>
      </c>
      <c r="F19" s="74">
        <v>0</v>
      </c>
      <c r="G19" s="75" t="s">
        <v>67</v>
      </c>
      <c r="H19" s="69">
        <f t="shared" si="0"/>
        <v>100</v>
      </c>
      <c r="I19" s="70">
        <f t="shared" si="1"/>
        <v>100</v>
      </c>
      <c r="J19" s="76">
        <v>0</v>
      </c>
      <c r="K19" s="75" t="s">
        <v>67</v>
      </c>
      <c r="L19" s="69">
        <f t="shared" si="2"/>
        <v>100</v>
      </c>
      <c r="M19" s="70">
        <f t="shared" si="3"/>
        <v>100</v>
      </c>
      <c r="N19" s="77">
        <f t="shared" si="4"/>
        <v>200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5506</v>
      </c>
      <c r="C20" s="62" t="s">
        <v>116</v>
      </c>
      <c r="D20" s="62" t="s">
        <v>43</v>
      </c>
      <c r="E20" s="63" t="s">
        <v>117</v>
      </c>
      <c r="F20" s="74">
        <v>0</v>
      </c>
      <c r="G20" s="75" t="s">
        <v>60</v>
      </c>
      <c r="H20" s="69">
        <f t="shared" si="0"/>
        <v>100</v>
      </c>
      <c r="I20" s="70">
        <f t="shared" si="1"/>
        <v>100</v>
      </c>
      <c r="J20" s="76">
        <v>0</v>
      </c>
      <c r="K20" s="75" t="s">
        <v>67</v>
      </c>
      <c r="L20" s="69">
        <f t="shared" si="2"/>
        <v>100</v>
      </c>
      <c r="M20" s="70">
        <f t="shared" si="3"/>
        <v>100</v>
      </c>
      <c r="N20" s="77">
        <f t="shared" si="4"/>
        <v>200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2.75">
      <c r="B21" s="61">
        <v>5512</v>
      </c>
      <c r="C21" s="62" t="s">
        <v>118</v>
      </c>
      <c r="D21" s="62" t="s">
        <v>43</v>
      </c>
      <c r="E21" s="63" t="s">
        <v>119</v>
      </c>
      <c r="F21" s="74">
        <v>0</v>
      </c>
      <c r="G21" s="75" t="s">
        <v>67</v>
      </c>
      <c r="H21" s="69">
        <f t="shared" si="0"/>
        <v>100</v>
      </c>
      <c r="I21" s="70">
        <f t="shared" si="1"/>
        <v>100</v>
      </c>
      <c r="J21" s="76">
        <v>0</v>
      </c>
      <c r="K21" s="75" t="s">
        <v>67</v>
      </c>
      <c r="L21" s="69">
        <f t="shared" si="2"/>
        <v>100</v>
      </c>
      <c r="M21" s="70">
        <f t="shared" si="3"/>
        <v>100</v>
      </c>
      <c r="N21" s="77">
        <f t="shared" si="4"/>
        <v>200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5513</v>
      </c>
      <c r="C22" s="62" t="s">
        <v>120</v>
      </c>
      <c r="D22" s="62" t="s">
        <v>43</v>
      </c>
      <c r="E22" s="63" t="s">
        <v>121</v>
      </c>
      <c r="F22" s="74">
        <v>0</v>
      </c>
      <c r="G22" s="75" t="s">
        <v>60</v>
      </c>
      <c r="H22" s="69">
        <f t="shared" si="0"/>
        <v>100</v>
      </c>
      <c r="I22" s="70">
        <f t="shared" si="1"/>
        <v>100</v>
      </c>
      <c r="J22" s="76">
        <v>0</v>
      </c>
      <c r="K22" s="75" t="s">
        <v>60</v>
      </c>
      <c r="L22" s="69">
        <f t="shared" si="2"/>
        <v>100</v>
      </c>
      <c r="M22" s="70">
        <f t="shared" si="3"/>
        <v>100</v>
      </c>
      <c r="N22" s="77">
        <f t="shared" si="4"/>
        <v>200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5514</v>
      </c>
      <c r="C23" s="62" t="s">
        <v>122</v>
      </c>
      <c r="D23" s="62" t="s">
        <v>46</v>
      </c>
      <c r="E23" s="63" t="s">
        <v>123</v>
      </c>
      <c r="F23" s="74">
        <v>0</v>
      </c>
      <c r="G23" s="75" t="s">
        <v>67</v>
      </c>
      <c r="H23" s="69">
        <f t="shared" si="0"/>
        <v>100</v>
      </c>
      <c r="I23" s="70">
        <f t="shared" si="1"/>
        <v>100</v>
      </c>
      <c r="J23" s="76">
        <v>0</v>
      </c>
      <c r="K23" s="75" t="s">
        <v>67</v>
      </c>
      <c r="L23" s="69">
        <f t="shared" si="2"/>
        <v>100</v>
      </c>
      <c r="M23" s="70">
        <f t="shared" si="3"/>
        <v>100</v>
      </c>
      <c r="N23" s="77">
        <f t="shared" si="4"/>
        <v>200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2.75">
      <c r="B24" s="61">
        <v>5515</v>
      </c>
      <c r="C24" s="62" t="s">
        <v>124</v>
      </c>
      <c r="D24" s="62" t="s">
        <v>43</v>
      </c>
      <c r="E24" s="63" t="s">
        <v>125</v>
      </c>
      <c r="F24" s="74">
        <v>0</v>
      </c>
      <c r="G24" s="75" t="s">
        <v>67</v>
      </c>
      <c r="H24" s="69">
        <f t="shared" si="0"/>
        <v>100</v>
      </c>
      <c r="I24" s="70">
        <f t="shared" si="1"/>
        <v>100</v>
      </c>
      <c r="J24" s="76">
        <v>0</v>
      </c>
      <c r="K24" s="75" t="s">
        <v>67</v>
      </c>
      <c r="L24" s="69">
        <f t="shared" si="2"/>
        <v>100</v>
      </c>
      <c r="M24" s="70">
        <f t="shared" si="3"/>
        <v>100</v>
      </c>
      <c r="N24" s="77">
        <f t="shared" si="4"/>
        <v>200</v>
      </c>
      <c r="O24" s="72" t="str">
        <f t="shared" si="5"/>
        <v>—</v>
      </c>
      <c r="P24" s="78">
        <f t="shared" si="6"/>
        <v>17</v>
      </c>
      <c r="Q24" s="78" t="str">
        <f t="shared" si="7"/>
        <v>—</v>
      </c>
    </row>
    <row r="25" spans="2:17" ht="12.75">
      <c r="B25" s="61">
        <v>5517</v>
      </c>
      <c r="C25" s="62" t="s">
        <v>126</v>
      </c>
      <c r="D25" s="62" t="s">
        <v>46</v>
      </c>
      <c r="E25" s="63" t="s">
        <v>127</v>
      </c>
      <c r="F25" s="74">
        <v>0</v>
      </c>
      <c r="G25" s="75" t="s">
        <v>60</v>
      </c>
      <c r="H25" s="69">
        <f t="shared" si="0"/>
        <v>100</v>
      </c>
      <c r="I25" s="70">
        <f t="shared" si="1"/>
        <v>100</v>
      </c>
      <c r="J25" s="76">
        <v>0</v>
      </c>
      <c r="K25" s="75" t="s">
        <v>60</v>
      </c>
      <c r="L25" s="69">
        <f t="shared" si="2"/>
        <v>100</v>
      </c>
      <c r="M25" s="70">
        <f t="shared" si="3"/>
        <v>100</v>
      </c>
      <c r="N25" s="77">
        <f t="shared" si="4"/>
        <v>200</v>
      </c>
      <c r="O25" s="72" t="str">
        <f t="shared" si="5"/>
        <v>—</v>
      </c>
      <c r="P25" s="78">
        <f t="shared" si="6"/>
        <v>18</v>
      </c>
      <c r="Q25" s="78" t="str">
        <f t="shared" si="7"/>
        <v>—</v>
      </c>
    </row>
    <row r="26" spans="2:17" ht="12.75">
      <c r="B26" s="61">
        <v>5519</v>
      </c>
      <c r="C26" s="62" t="s">
        <v>128</v>
      </c>
      <c r="D26" s="62" t="s">
        <v>46</v>
      </c>
      <c r="E26" s="63" t="s">
        <v>129</v>
      </c>
      <c r="F26" s="74">
        <v>0</v>
      </c>
      <c r="G26" s="75" t="s">
        <v>60</v>
      </c>
      <c r="H26" s="69">
        <f t="shared" si="0"/>
        <v>100</v>
      </c>
      <c r="I26" s="70">
        <f t="shared" si="1"/>
        <v>100</v>
      </c>
      <c r="J26" s="76">
        <v>0</v>
      </c>
      <c r="K26" s="75" t="s">
        <v>60</v>
      </c>
      <c r="L26" s="69">
        <f t="shared" si="2"/>
        <v>100</v>
      </c>
      <c r="M26" s="70">
        <f t="shared" si="3"/>
        <v>100</v>
      </c>
      <c r="N26" s="77">
        <f t="shared" si="4"/>
        <v>200</v>
      </c>
      <c r="O26" s="72" t="str">
        <f t="shared" si="5"/>
        <v>—</v>
      </c>
      <c r="P26" s="78">
        <f t="shared" si="6"/>
        <v>19</v>
      </c>
      <c r="Q26" s="78" t="str">
        <f t="shared" si="7"/>
        <v>—</v>
      </c>
    </row>
    <row r="27" spans="2:17" ht="12.75">
      <c r="B27" s="61">
        <v>5520</v>
      </c>
      <c r="C27" s="62" t="s">
        <v>80</v>
      </c>
      <c r="D27" s="62" t="s">
        <v>44</v>
      </c>
      <c r="E27" s="63" t="s">
        <v>130</v>
      </c>
      <c r="F27" s="74">
        <v>0</v>
      </c>
      <c r="G27" s="75" t="s">
        <v>60</v>
      </c>
      <c r="H27" s="69">
        <f t="shared" si="0"/>
        <v>100</v>
      </c>
      <c r="I27" s="70">
        <f t="shared" si="1"/>
        <v>100</v>
      </c>
      <c r="J27" s="76">
        <v>0</v>
      </c>
      <c r="K27" s="75" t="s">
        <v>60</v>
      </c>
      <c r="L27" s="69">
        <f t="shared" si="2"/>
        <v>100</v>
      </c>
      <c r="M27" s="70">
        <f t="shared" si="3"/>
        <v>100</v>
      </c>
      <c r="N27" s="77">
        <f t="shared" si="4"/>
        <v>200</v>
      </c>
      <c r="O27" s="72" t="str">
        <f t="shared" si="5"/>
        <v>—</v>
      </c>
      <c r="P27" s="78">
        <f t="shared" si="6"/>
        <v>20</v>
      </c>
      <c r="Q27" s="78" t="str">
        <f t="shared" si="7"/>
        <v>—</v>
      </c>
    </row>
    <row r="28" spans="2:17" ht="13.5" thickBot="1">
      <c r="B28" s="79"/>
      <c r="C28" s="80"/>
      <c r="D28" s="80"/>
      <c r="E28" s="81"/>
      <c r="F28" s="82"/>
      <c r="G28" s="80"/>
      <c r="H28" s="80"/>
      <c r="I28" s="83"/>
      <c r="J28" s="82"/>
      <c r="K28" s="80"/>
      <c r="L28" s="80"/>
      <c r="M28" s="83"/>
      <c r="N28" s="84"/>
      <c r="O28" s="81"/>
      <c r="P28" s="85"/>
      <c r="Q28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3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«Чемпионат города Перми»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95</v>
      </c>
      <c r="E4" s="46"/>
      <c r="F4" s="47" t="s">
        <v>18</v>
      </c>
      <c r="G4" s="48">
        <v>162</v>
      </c>
      <c r="H4" s="48" t="s">
        <v>19</v>
      </c>
      <c r="I4" s="49">
        <v>44</v>
      </c>
      <c r="J4" s="47" t="s">
        <v>18</v>
      </c>
      <c r="K4" s="48">
        <v>158</v>
      </c>
      <c r="L4" s="48" t="s">
        <v>19</v>
      </c>
      <c r="M4" s="49">
        <v>40</v>
      </c>
      <c r="N4" s="50"/>
      <c r="O4" s="50"/>
    </row>
    <row r="5" spans="5:15" s="37" customFormat="1" ht="13.5" thickBot="1">
      <c r="E5" s="44"/>
      <c r="F5" s="51" t="s">
        <v>20</v>
      </c>
      <c r="G5" s="52">
        <v>3.7</v>
      </c>
      <c r="H5" s="52" t="s">
        <v>21</v>
      </c>
      <c r="I5" s="53">
        <v>66</v>
      </c>
      <c r="J5" s="51" t="s">
        <v>20</v>
      </c>
      <c r="K5" s="54">
        <v>4</v>
      </c>
      <c r="L5" s="52" t="s">
        <v>21</v>
      </c>
      <c r="M5" s="55">
        <v>60</v>
      </c>
      <c r="N5" s="50"/>
      <c r="O5" s="50"/>
    </row>
    <row r="6" spans="2:17" ht="13.5" customHeight="1">
      <c r="B6" s="95" t="s">
        <v>22</v>
      </c>
      <c r="C6" s="101" t="s">
        <v>23</v>
      </c>
      <c r="D6" s="110" t="s">
        <v>24</v>
      </c>
      <c r="E6" s="103" t="s">
        <v>25</v>
      </c>
      <c r="F6" s="108" t="s">
        <v>26</v>
      </c>
      <c r="G6" s="106"/>
      <c r="H6" s="106"/>
      <c r="I6" s="109"/>
      <c r="J6" s="105" t="s">
        <v>27</v>
      </c>
      <c r="K6" s="106"/>
      <c r="L6" s="106"/>
      <c r="M6" s="107"/>
      <c r="N6" s="97" t="s">
        <v>28</v>
      </c>
      <c r="O6" s="99" t="s">
        <v>29</v>
      </c>
      <c r="P6" s="93" t="s">
        <v>30</v>
      </c>
      <c r="Q6" s="93" t="s">
        <v>30</v>
      </c>
    </row>
    <row r="7" spans="2:17" ht="34.5" thickBot="1">
      <c r="B7" s="96"/>
      <c r="C7" s="102"/>
      <c r="D7" s="111"/>
      <c r="E7" s="104"/>
      <c r="F7" s="56" t="s">
        <v>31</v>
      </c>
      <c r="G7" s="57" t="s">
        <v>32</v>
      </c>
      <c r="H7" s="57" t="s">
        <v>33</v>
      </c>
      <c r="I7" s="58" t="s">
        <v>34</v>
      </c>
      <c r="J7" s="59" t="s">
        <v>31</v>
      </c>
      <c r="K7" s="57" t="s">
        <v>32</v>
      </c>
      <c r="L7" s="57" t="s">
        <v>33</v>
      </c>
      <c r="M7" s="60" t="s">
        <v>34</v>
      </c>
      <c r="N7" s="98"/>
      <c r="O7" s="100"/>
      <c r="P7" s="94"/>
      <c r="Q7" s="94"/>
    </row>
    <row r="8" spans="2:17" ht="12.75">
      <c r="B8" s="61">
        <v>4022</v>
      </c>
      <c r="C8" s="62" t="s">
        <v>76</v>
      </c>
      <c r="D8" s="62" t="s">
        <v>43</v>
      </c>
      <c r="E8" s="63" t="s">
        <v>131</v>
      </c>
      <c r="F8" s="64">
        <v>0</v>
      </c>
      <c r="G8" s="65">
        <v>42.79</v>
      </c>
      <c r="H8" s="66">
        <f aca="true" t="shared" si="0" ref="H8:H36">IF(OR(G8="снят",G8="н/я",G8&gt;I$5),100,IF(G8&gt;I$4,G8-I$4,0))</f>
        <v>0</v>
      </c>
      <c r="I8" s="67">
        <f aca="true" t="shared" si="1" ref="I8:I36">IF(H8=100,100,F8+H8)</f>
        <v>0</v>
      </c>
      <c r="J8" s="68">
        <v>0</v>
      </c>
      <c r="K8" s="65">
        <v>35.12</v>
      </c>
      <c r="L8" s="69">
        <f aca="true" t="shared" si="2" ref="L8:L36">IF(OR(K8="снят",K8="н/я",K8&gt;M$5),100,IF(K8&gt;M$4,K8-M$4,0))</f>
        <v>0</v>
      </c>
      <c r="M8" s="70">
        <f aca="true" t="shared" si="3" ref="M8:M36">IF(L8=100,100,J8+L8)</f>
        <v>0</v>
      </c>
      <c r="N8" s="71">
        <f aca="true" t="shared" si="4" ref="N8:N36">I8+M8</f>
        <v>0</v>
      </c>
      <c r="O8" s="72">
        <f aca="true" t="shared" si="5" ref="O8:O36">IF(OR(G8="снят",G8="н/я",G8&gt;I$5,K8="снят",K8="н/я",K8&gt;M$5,AND(G8=0,K8=0)),"—",G8+K8)</f>
        <v>77.91</v>
      </c>
      <c r="P8" s="73">
        <v>1</v>
      </c>
      <c r="Q8" s="73">
        <f>IF(O8="—","—",1)</f>
        <v>1</v>
      </c>
    </row>
    <row r="9" spans="2:17" ht="12.75">
      <c r="B9" s="61">
        <v>4011</v>
      </c>
      <c r="C9" s="62" t="s">
        <v>97</v>
      </c>
      <c r="D9" s="62" t="s">
        <v>44</v>
      </c>
      <c r="E9" s="63" t="s">
        <v>132</v>
      </c>
      <c r="F9" s="74">
        <v>0</v>
      </c>
      <c r="G9" s="75">
        <v>41.15</v>
      </c>
      <c r="H9" s="69">
        <f t="shared" si="0"/>
        <v>0</v>
      </c>
      <c r="I9" s="70">
        <f t="shared" si="1"/>
        <v>0</v>
      </c>
      <c r="J9" s="76">
        <v>0</v>
      </c>
      <c r="K9" s="75">
        <v>39.12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t="shared" si="5"/>
        <v>80.27</v>
      </c>
      <c r="P9" s="78">
        <f aca="true" t="shared" si="6" ref="P9:P36">P8+1</f>
        <v>2</v>
      </c>
      <c r="Q9" s="78">
        <f aca="true" t="shared" si="7" ref="Q9:Q36">IF(O9="—","—",Q8+1)</f>
        <v>2</v>
      </c>
    </row>
    <row r="10" spans="2:17" ht="12.75">
      <c r="B10" s="61">
        <v>4021</v>
      </c>
      <c r="C10" s="62" t="s">
        <v>84</v>
      </c>
      <c r="D10" s="62" t="s">
        <v>43</v>
      </c>
      <c r="E10" s="63" t="s">
        <v>133</v>
      </c>
      <c r="F10" s="74">
        <v>5</v>
      </c>
      <c r="G10" s="75">
        <v>37.88</v>
      </c>
      <c r="H10" s="69">
        <f t="shared" si="0"/>
        <v>0</v>
      </c>
      <c r="I10" s="70">
        <f t="shared" si="1"/>
        <v>5</v>
      </c>
      <c r="J10" s="76">
        <v>0</v>
      </c>
      <c r="K10" s="75">
        <v>33.18</v>
      </c>
      <c r="L10" s="69">
        <f t="shared" si="2"/>
        <v>0</v>
      </c>
      <c r="M10" s="70">
        <f t="shared" si="3"/>
        <v>0</v>
      </c>
      <c r="N10" s="77">
        <f t="shared" si="4"/>
        <v>5</v>
      </c>
      <c r="O10" s="72">
        <f t="shared" si="5"/>
        <v>71.06</v>
      </c>
      <c r="P10" s="78">
        <f t="shared" si="6"/>
        <v>3</v>
      </c>
      <c r="Q10" s="78">
        <f t="shared" si="7"/>
        <v>3</v>
      </c>
    </row>
    <row r="11" spans="2:17" ht="12.75">
      <c r="B11" s="61">
        <v>4001</v>
      </c>
      <c r="C11" s="62" t="s">
        <v>84</v>
      </c>
      <c r="D11" s="62" t="s">
        <v>43</v>
      </c>
      <c r="E11" s="63" t="s">
        <v>134</v>
      </c>
      <c r="F11" s="74">
        <v>5</v>
      </c>
      <c r="G11" s="75">
        <v>37.25</v>
      </c>
      <c r="H11" s="69">
        <f t="shared" si="0"/>
        <v>0</v>
      </c>
      <c r="I11" s="70">
        <f t="shared" si="1"/>
        <v>5</v>
      </c>
      <c r="J11" s="76">
        <v>0</v>
      </c>
      <c r="K11" s="75">
        <v>36.85</v>
      </c>
      <c r="L11" s="69">
        <f t="shared" si="2"/>
        <v>0</v>
      </c>
      <c r="M11" s="70">
        <f t="shared" si="3"/>
        <v>0</v>
      </c>
      <c r="N11" s="77">
        <f t="shared" si="4"/>
        <v>5</v>
      </c>
      <c r="O11" s="72">
        <f t="shared" si="5"/>
        <v>74.1</v>
      </c>
      <c r="P11" s="78">
        <f t="shared" si="6"/>
        <v>4</v>
      </c>
      <c r="Q11" s="78">
        <f t="shared" si="7"/>
        <v>4</v>
      </c>
    </row>
    <row r="12" spans="2:17" ht="12.75">
      <c r="B12" s="61">
        <v>4024</v>
      </c>
      <c r="C12" s="62" t="s">
        <v>101</v>
      </c>
      <c r="D12" s="62" t="s">
        <v>46</v>
      </c>
      <c r="E12" s="63" t="s">
        <v>135</v>
      </c>
      <c r="F12" s="74">
        <v>5</v>
      </c>
      <c r="G12" s="75">
        <v>40.58</v>
      </c>
      <c r="H12" s="69">
        <f t="shared" si="0"/>
        <v>0</v>
      </c>
      <c r="I12" s="70">
        <f t="shared" si="1"/>
        <v>5</v>
      </c>
      <c r="J12" s="76">
        <v>0</v>
      </c>
      <c r="K12" s="75">
        <v>33.97</v>
      </c>
      <c r="L12" s="69">
        <f t="shared" si="2"/>
        <v>0</v>
      </c>
      <c r="M12" s="70">
        <f t="shared" si="3"/>
        <v>0</v>
      </c>
      <c r="N12" s="77">
        <f t="shared" si="4"/>
        <v>5</v>
      </c>
      <c r="O12" s="72">
        <f t="shared" si="5"/>
        <v>74.55</v>
      </c>
      <c r="P12" s="78">
        <f t="shared" si="6"/>
        <v>5</v>
      </c>
      <c r="Q12" s="78">
        <f t="shared" si="7"/>
        <v>5</v>
      </c>
    </row>
    <row r="13" spans="2:17" ht="12.75">
      <c r="B13" s="61">
        <v>4008</v>
      </c>
      <c r="C13" s="62" t="s">
        <v>58</v>
      </c>
      <c r="D13" s="62" t="s">
        <v>43</v>
      </c>
      <c r="E13" s="63" t="s">
        <v>136</v>
      </c>
      <c r="F13" s="74">
        <v>5</v>
      </c>
      <c r="G13" s="75">
        <v>42.14</v>
      </c>
      <c r="H13" s="69">
        <f t="shared" si="0"/>
        <v>0</v>
      </c>
      <c r="I13" s="70">
        <f t="shared" si="1"/>
        <v>5</v>
      </c>
      <c r="J13" s="76">
        <v>0</v>
      </c>
      <c r="K13" s="75">
        <v>37.36</v>
      </c>
      <c r="L13" s="69">
        <f t="shared" si="2"/>
        <v>0</v>
      </c>
      <c r="M13" s="70">
        <f t="shared" si="3"/>
        <v>0</v>
      </c>
      <c r="N13" s="77">
        <f t="shared" si="4"/>
        <v>5</v>
      </c>
      <c r="O13" s="72">
        <f t="shared" si="5"/>
        <v>79.5</v>
      </c>
      <c r="P13" s="78">
        <f t="shared" si="6"/>
        <v>6</v>
      </c>
      <c r="Q13" s="78">
        <f t="shared" si="7"/>
        <v>6</v>
      </c>
    </row>
    <row r="14" spans="2:17" ht="12.75">
      <c r="B14" s="61">
        <v>4028</v>
      </c>
      <c r="C14" s="62" t="s">
        <v>137</v>
      </c>
      <c r="D14" s="62" t="s">
        <v>46</v>
      </c>
      <c r="E14" s="63" t="s">
        <v>138</v>
      </c>
      <c r="F14" s="74">
        <v>0</v>
      </c>
      <c r="G14" s="75">
        <v>41.84</v>
      </c>
      <c r="H14" s="69">
        <f t="shared" si="0"/>
        <v>0</v>
      </c>
      <c r="I14" s="70">
        <f t="shared" si="1"/>
        <v>0</v>
      </c>
      <c r="J14" s="76">
        <v>5</v>
      </c>
      <c r="K14" s="75">
        <v>41.12</v>
      </c>
      <c r="L14" s="69">
        <f t="shared" si="2"/>
        <v>1.1199999999999974</v>
      </c>
      <c r="M14" s="70">
        <f t="shared" si="3"/>
        <v>6.119999999999997</v>
      </c>
      <c r="N14" s="77">
        <f t="shared" si="4"/>
        <v>6.119999999999997</v>
      </c>
      <c r="O14" s="72">
        <f t="shared" si="5"/>
        <v>82.96000000000001</v>
      </c>
      <c r="P14" s="78">
        <f t="shared" si="6"/>
        <v>7</v>
      </c>
      <c r="Q14" s="78">
        <f t="shared" si="7"/>
        <v>7</v>
      </c>
    </row>
    <row r="15" spans="2:17" ht="12.75">
      <c r="B15" s="61">
        <v>4003</v>
      </c>
      <c r="C15" s="62" t="s">
        <v>139</v>
      </c>
      <c r="D15" s="62" t="s">
        <v>43</v>
      </c>
      <c r="E15" s="63" t="s">
        <v>140</v>
      </c>
      <c r="F15" s="74">
        <v>0</v>
      </c>
      <c r="G15" s="75">
        <v>38.57</v>
      </c>
      <c r="H15" s="69">
        <f t="shared" si="0"/>
        <v>0</v>
      </c>
      <c r="I15" s="70">
        <f t="shared" si="1"/>
        <v>0</v>
      </c>
      <c r="J15" s="76">
        <v>10</v>
      </c>
      <c r="K15" s="75">
        <v>37.33</v>
      </c>
      <c r="L15" s="69">
        <f t="shared" si="2"/>
        <v>0</v>
      </c>
      <c r="M15" s="70">
        <f t="shared" si="3"/>
        <v>10</v>
      </c>
      <c r="N15" s="77">
        <f t="shared" si="4"/>
        <v>10</v>
      </c>
      <c r="O15" s="72">
        <f t="shared" si="5"/>
        <v>75.9</v>
      </c>
      <c r="P15" s="78">
        <f t="shared" si="6"/>
        <v>8</v>
      </c>
      <c r="Q15" s="78">
        <f t="shared" si="7"/>
        <v>8</v>
      </c>
    </row>
    <row r="16" spans="2:17" ht="12.75">
      <c r="B16" s="61">
        <v>4019</v>
      </c>
      <c r="C16" s="62" t="s">
        <v>86</v>
      </c>
      <c r="D16" s="62" t="s">
        <v>43</v>
      </c>
      <c r="E16" s="63" t="s">
        <v>141</v>
      </c>
      <c r="F16" s="74">
        <v>10</v>
      </c>
      <c r="G16" s="75">
        <v>44.09</v>
      </c>
      <c r="H16" s="69">
        <f t="shared" si="0"/>
        <v>0.09000000000000341</v>
      </c>
      <c r="I16" s="70">
        <f t="shared" si="1"/>
        <v>10.090000000000003</v>
      </c>
      <c r="J16" s="76">
        <v>0</v>
      </c>
      <c r="K16" s="75">
        <v>36.52</v>
      </c>
      <c r="L16" s="69">
        <f t="shared" si="2"/>
        <v>0</v>
      </c>
      <c r="M16" s="70">
        <f t="shared" si="3"/>
        <v>0</v>
      </c>
      <c r="N16" s="77">
        <f t="shared" si="4"/>
        <v>10.090000000000003</v>
      </c>
      <c r="O16" s="72">
        <f t="shared" si="5"/>
        <v>80.61000000000001</v>
      </c>
      <c r="P16" s="78">
        <f t="shared" si="6"/>
        <v>9</v>
      </c>
      <c r="Q16" s="78">
        <f t="shared" si="7"/>
        <v>9</v>
      </c>
    </row>
    <row r="17" spans="2:17" ht="12.75">
      <c r="B17" s="61">
        <v>4005</v>
      </c>
      <c r="C17" s="62" t="s">
        <v>142</v>
      </c>
      <c r="D17" s="62" t="s">
        <v>46</v>
      </c>
      <c r="E17" s="63" t="s">
        <v>143</v>
      </c>
      <c r="F17" s="74">
        <v>0</v>
      </c>
      <c r="G17" s="75">
        <v>50.96</v>
      </c>
      <c r="H17" s="69">
        <f t="shared" si="0"/>
        <v>6.960000000000001</v>
      </c>
      <c r="I17" s="70">
        <f t="shared" si="1"/>
        <v>6.960000000000001</v>
      </c>
      <c r="J17" s="76">
        <v>0</v>
      </c>
      <c r="K17" s="75">
        <v>43.93</v>
      </c>
      <c r="L17" s="69">
        <f t="shared" si="2"/>
        <v>3.9299999999999997</v>
      </c>
      <c r="M17" s="70">
        <f t="shared" si="3"/>
        <v>3.9299999999999997</v>
      </c>
      <c r="N17" s="77">
        <f t="shared" si="4"/>
        <v>10.89</v>
      </c>
      <c r="O17" s="72">
        <f t="shared" si="5"/>
        <v>94.89</v>
      </c>
      <c r="P17" s="78">
        <f t="shared" si="6"/>
        <v>10</v>
      </c>
      <c r="Q17" s="78">
        <f t="shared" si="7"/>
        <v>10</v>
      </c>
    </row>
    <row r="18" spans="2:17" ht="12.75">
      <c r="B18" s="61">
        <v>4017</v>
      </c>
      <c r="C18" s="62" t="s">
        <v>54</v>
      </c>
      <c r="D18" s="62" t="s">
        <v>45</v>
      </c>
      <c r="E18" s="63" t="s">
        <v>144</v>
      </c>
      <c r="F18" s="74">
        <v>15</v>
      </c>
      <c r="G18" s="75">
        <v>42.96</v>
      </c>
      <c r="H18" s="69">
        <f t="shared" si="0"/>
        <v>0</v>
      </c>
      <c r="I18" s="70">
        <f t="shared" si="1"/>
        <v>15</v>
      </c>
      <c r="J18" s="76">
        <v>5</v>
      </c>
      <c r="K18" s="75">
        <v>41.89</v>
      </c>
      <c r="L18" s="69">
        <f t="shared" si="2"/>
        <v>1.8900000000000006</v>
      </c>
      <c r="M18" s="70">
        <f t="shared" si="3"/>
        <v>6.890000000000001</v>
      </c>
      <c r="N18" s="77">
        <f t="shared" si="4"/>
        <v>21.89</v>
      </c>
      <c r="O18" s="72">
        <f t="shared" si="5"/>
        <v>84.85</v>
      </c>
      <c r="P18" s="78">
        <f t="shared" si="6"/>
        <v>11</v>
      </c>
      <c r="Q18" s="78">
        <f t="shared" si="7"/>
        <v>11</v>
      </c>
    </row>
    <row r="19" spans="2:17" ht="12.75">
      <c r="B19" s="61">
        <v>4009</v>
      </c>
      <c r="C19" s="62" t="s">
        <v>145</v>
      </c>
      <c r="D19" s="62" t="s">
        <v>43</v>
      </c>
      <c r="E19" s="63" t="s">
        <v>146</v>
      </c>
      <c r="F19" s="74">
        <v>0</v>
      </c>
      <c r="G19" s="75" t="s">
        <v>60</v>
      </c>
      <c r="H19" s="69">
        <f t="shared" si="0"/>
        <v>100</v>
      </c>
      <c r="I19" s="70">
        <f t="shared" si="1"/>
        <v>100</v>
      </c>
      <c r="J19" s="76">
        <v>0</v>
      </c>
      <c r="K19" s="75">
        <v>31.1</v>
      </c>
      <c r="L19" s="69">
        <f t="shared" si="2"/>
        <v>0</v>
      </c>
      <c r="M19" s="70">
        <f t="shared" si="3"/>
        <v>0</v>
      </c>
      <c r="N19" s="77">
        <f t="shared" si="4"/>
        <v>100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4020</v>
      </c>
      <c r="C20" s="62" t="s">
        <v>147</v>
      </c>
      <c r="D20" s="62" t="s">
        <v>46</v>
      </c>
      <c r="E20" s="63" t="s">
        <v>148</v>
      </c>
      <c r="F20" s="74">
        <v>0</v>
      </c>
      <c r="G20" s="75" t="s">
        <v>60</v>
      </c>
      <c r="H20" s="69">
        <f t="shared" si="0"/>
        <v>100</v>
      </c>
      <c r="I20" s="70">
        <f t="shared" si="1"/>
        <v>100</v>
      </c>
      <c r="J20" s="76">
        <v>0</v>
      </c>
      <c r="K20" s="75">
        <v>42.07</v>
      </c>
      <c r="L20" s="69">
        <f t="shared" si="2"/>
        <v>2.0700000000000003</v>
      </c>
      <c r="M20" s="70">
        <f t="shared" si="3"/>
        <v>2.0700000000000003</v>
      </c>
      <c r="N20" s="77">
        <f t="shared" si="4"/>
        <v>102.07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2.75">
      <c r="B21" s="61">
        <v>4016</v>
      </c>
      <c r="C21" s="62" t="s">
        <v>88</v>
      </c>
      <c r="D21" s="62" t="s">
        <v>43</v>
      </c>
      <c r="E21" s="63" t="s">
        <v>149</v>
      </c>
      <c r="F21" s="74">
        <v>5</v>
      </c>
      <c r="G21" s="75">
        <v>52.88</v>
      </c>
      <c r="H21" s="69">
        <f t="shared" si="0"/>
        <v>8.880000000000003</v>
      </c>
      <c r="I21" s="70">
        <f t="shared" si="1"/>
        <v>13.880000000000003</v>
      </c>
      <c r="J21" s="76">
        <v>0</v>
      </c>
      <c r="K21" s="75" t="s">
        <v>60</v>
      </c>
      <c r="L21" s="69">
        <f t="shared" si="2"/>
        <v>100</v>
      </c>
      <c r="M21" s="70">
        <f t="shared" si="3"/>
        <v>100</v>
      </c>
      <c r="N21" s="77">
        <f t="shared" si="4"/>
        <v>113.88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4002</v>
      </c>
      <c r="C22" s="62" t="s">
        <v>150</v>
      </c>
      <c r="D22" s="62" t="s">
        <v>43</v>
      </c>
      <c r="E22" s="63" t="s">
        <v>151</v>
      </c>
      <c r="F22" s="74">
        <v>0</v>
      </c>
      <c r="G22" s="75" t="s">
        <v>67</v>
      </c>
      <c r="H22" s="69">
        <f t="shared" si="0"/>
        <v>100</v>
      </c>
      <c r="I22" s="70">
        <f t="shared" si="1"/>
        <v>100</v>
      </c>
      <c r="J22" s="76">
        <v>0</v>
      </c>
      <c r="K22" s="75" t="s">
        <v>67</v>
      </c>
      <c r="L22" s="69">
        <f t="shared" si="2"/>
        <v>100</v>
      </c>
      <c r="M22" s="70">
        <f t="shared" si="3"/>
        <v>100</v>
      </c>
      <c r="N22" s="77">
        <f t="shared" si="4"/>
        <v>200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4004</v>
      </c>
      <c r="C23" s="62" t="s">
        <v>152</v>
      </c>
      <c r="D23" s="62" t="s">
        <v>46</v>
      </c>
      <c r="E23" s="63" t="s">
        <v>153</v>
      </c>
      <c r="F23" s="74">
        <v>0</v>
      </c>
      <c r="G23" s="75" t="s">
        <v>60</v>
      </c>
      <c r="H23" s="69">
        <f t="shared" si="0"/>
        <v>100</v>
      </c>
      <c r="I23" s="70">
        <f t="shared" si="1"/>
        <v>100</v>
      </c>
      <c r="J23" s="76">
        <v>0</v>
      </c>
      <c r="K23" s="75" t="s">
        <v>60</v>
      </c>
      <c r="L23" s="69">
        <f t="shared" si="2"/>
        <v>100</v>
      </c>
      <c r="M23" s="70">
        <f t="shared" si="3"/>
        <v>100</v>
      </c>
      <c r="N23" s="77">
        <f t="shared" si="4"/>
        <v>200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2.75">
      <c r="B24" s="61">
        <v>4006</v>
      </c>
      <c r="C24" s="62" t="s">
        <v>76</v>
      </c>
      <c r="D24" s="62" t="s">
        <v>43</v>
      </c>
      <c r="E24" s="63" t="s">
        <v>154</v>
      </c>
      <c r="F24" s="74">
        <v>0</v>
      </c>
      <c r="G24" s="75" t="s">
        <v>67</v>
      </c>
      <c r="H24" s="69">
        <f t="shared" si="0"/>
        <v>100</v>
      </c>
      <c r="I24" s="70">
        <f t="shared" si="1"/>
        <v>100</v>
      </c>
      <c r="J24" s="76">
        <v>0</v>
      </c>
      <c r="K24" s="75" t="s">
        <v>67</v>
      </c>
      <c r="L24" s="69">
        <f t="shared" si="2"/>
        <v>100</v>
      </c>
      <c r="M24" s="70">
        <f t="shared" si="3"/>
        <v>100</v>
      </c>
      <c r="N24" s="77">
        <f t="shared" si="4"/>
        <v>200</v>
      </c>
      <c r="O24" s="72" t="str">
        <f t="shared" si="5"/>
        <v>—</v>
      </c>
      <c r="P24" s="78">
        <f t="shared" si="6"/>
        <v>17</v>
      </c>
      <c r="Q24" s="78" t="str">
        <f t="shared" si="7"/>
        <v>—</v>
      </c>
    </row>
    <row r="25" spans="2:17" ht="12.75">
      <c r="B25" s="61">
        <v>4007</v>
      </c>
      <c r="C25" s="62" t="s">
        <v>54</v>
      </c>
      <c r="D25" s="62" t="s">
        <v>45</v>
      </c>
      <c r="E25" s="63" t="s">
        <v>155</v>
      </c>
      <c r="F25" s="74">
        <v>0</v>
      </c>
      <c r="G25" s="75" t="s">
        <v>60</v>
      </c>
      <c r="H25" s="69">
        <f t="shared" si="0"/>
        <v>100</v>
      </c>
      <c r="I25" s="70">
        <f t="shared" si="1"/>
        <v>100</v>
      </c>
      <c r="J25" s="76">
        <v>0</v>
      </c>
      <c r="K25" s="75" t="s">
        <v>60</v>
      </c>
      <c r="L25" s="69">
        <f t="shared" si="2"/>
        <v>100</v>
      </c>
      <c r="M25" s="70">
        <f t="shared" si="3"/>
        <v>100</v>
      </c>
      <c r="N25" s="77">
        <f t="shared" si="4"/>
        <v>200</v>
      </c>
      <c r="O25" s="72" t="str">
        <f t="shared" si="5"/>
        <v>—</v>
      </c>
      <c r="P25" s="78">
        <f t="shared" si="6"/>
        <v>18</v>
      </c>
      <c r="Q25" s="78" t="str">
        <f t="shared" si="7"/>
        <v>—</v>
      </c>
    </row>
    <row r="26" spans="2:17" ht="12.75">
      <c r="B26" s="61">
        <v>4010</v>
      </c>
      <c r="C26" s="62" t="s">
        <v>99</v>
      </c>
      <c r="D26" s="62" t="s">
        <v>46</v>
      </c>
      <c r="E26" s="63" t="s">
        <v>156</v>
      </c>
      <c r="F26" s="74">
        <v>0</v>
      </c>
      <c r="G26" s="75" t="s">
        <v>60</v>
      </c>
      <c r="H26" s="69">
        <f t="shared" si="0"/>
        <v>100</v>
      </c>
      <c r="I26" s="70">
        <f t="shared" si="1"/>
        <v>100</v>
      </c>
      <c r="J26" s="76">
        <v>0</v>
      </c>
      <c r="K26" s="75" t="s">
        <v>60</v>
      </c>
      <c r="L26" s="69">
        <f t="shared" si="2"/>
        <v>100</v>
      </c>
      <c r="M26" s="70">
        <f t="shared" si="3"/>
        <v>100</v>
      </c>
      <c r="N26" s="77">
        <f t="shared" si="4"/>
        <v>200</v>
      </c>
      <c r="O26" s="72" t="str">
        <f t="shared" si="5"/>
        <v>—</v>
      </c>
      <c r="P26" s="78">
        <f t="shared" si="6"/>
        <v>19</v>
      </c>
      <c r="Q26" s="78" t="str">
        <f t="shared" si="7"/>
        <v>—</v>
      </c>
    </row>
    <row r="27" spans="2:17" ht="12.75">
      <c r="B27" s="61">
        <v>4012</v>
      </c>
      <c r="C27" s="62" t="s">
        <v>157</v>
      </c>
      <c r="D27" s="62" t="s">
        <v>46</v>
      </c>
      <c r="E27" s="63" t="s">
        <v>158</v>
      </c>
      <c r="F27" s="74">
        <v>0</v>
      </c>
      <c r="G27" s="75" t="s">
        <v>67</v>
      </c>
      <c r="H27" s="69">
        <f t="shared" si="0"/>
        <v>100</v>
      </c>
      <c r="I27" s="70">
        <f t="shared" si="1"/>
        <v>100</v>
      </c>
      <c r="J27" s="76">
        <v>0</v>
      </c>
      <c r="K27" s="75" t="s">
        <v>67</v>
      </c>
      <c r="L27" s="69">
        <f t="shared" si="2"/>
        <v>100</v>
      </c>
      <c r="M27" s="70">
        <f t="shared" si="3"/>
        <v>100</v>
      </c>
      <c r="N27" s="77">
        <f t="shared" si="4"/>
        <v>200</v>
      </c>
      <c r="O27" s="72" t="str">
        <f t="shared" si="5"/>
        <v>—</v>
      </c>
      <c r="P27" s="78">
        <f t="shared" si="6"/>
        <v>20</v>
      </c>
      <c r="Q27" s="78" t="str">
        <f t="shared" si="7"/>
        <v>—</v>
      </c>
    </row>
    <row r="28" spans="2:17" ht="12.75">
      <c r="B28" s="61">
        <v>4013</v>
      </c>
      <c r="C28" s="62" t="s">
        <v>159</v>
      </c>
      <c r="D28" s="62" t="s">
        <v>44</v>
      </c>
      <c r="E28" s="63" t="s">
        <v>160</v>
      </c>
      <c r="F28" s="74">
        <v>0</v>
      </c>
      <c r="G28" s="75" t="s">
        <v>67</v>
      </c>
      <c r="H28" s="69">
        <f t="shared" si="0"/>
        <v>100</v>
      </c>
      <c r="I28" s="70">
        <f t="shared" si="1"/>
        <v>100</v>
      </c>
      <c r="J28" s="76">
        <v>0</v>
      </c>
      <c r="K28" s="75" t="s">
        <v>67</v>
      </c>
      <c r="L28" s="69">
        <f t="shared" si="2"/>
        <v>100</v>
      </c>
      <c r="M28" s="70">
        <f t="shared" si="3"/>
        <v>100</v>
      </c>
      <c r="N28" s="77">
        <f t="shared" si="4"/>
        <v>200</v>
      </c>
      <c r="O28" s="72" t="str">
        <f t="shared" si="5"/>
        <v>—</v>
      </c>
      <c r="P28" s="78">
        <f t="shared" si="6"/>
        <v>21</v>
      </c>
      <c r="Q28" s="78" t="str">
        <f t="shared" si="7"/>
        <v>—</v>
      </c>
    </row>
    <row r="29" spans="2:17" ht="12.75">
      <c r="B29" s="61">
        <v>4014</v>
      </c>
      <c r="C29" s="62" t="s">
        <v>139</v>
      </c>
      <c r="D29" s="62" t="s">
        <v>43</v>
      </c>
      <c r="E29" s="63" t="s">
        <v>161</v>
      </c>
      <c r="F29" s="74">
        <v>0</v>
      </c>
      <c r="G29" s="75" t="s">
        <v>60</v>
      </c>
      <c r="H29" s="69">
        <f t="shared" si="0"/>
        <v>100</v>
      </c>
      <c r="I29" s="70">
        <f t="shared" si="1"/>
        <v>100</v>
      </c>
      <c r="J29" s="76">
        <v>0</v>
      </c>
      <c r="K29" s="75" t="s">
        <v>67</v>
      </c>
      <c r="L29" s="69">
        <f t="shared" si="2"/>
        <v>100</v>
      </c>
      <c r="M29" s="70">
        <f t="shared" si="3"/>
        <v>100</v>
      </c>
      <c r="N29" s="77">
        <f t="shared" si="4"/>
        <v>200</v>
      </c>
      <c r="O29" s="72" t="str">
        <f t="shared" si="5"/>
        <v>—</v>
      </c>
      <c r="P29" s="78">
        <f t="shared" si="6"/>
        <v>22</v>
      </c>
      <c r="Q29" s="78" t="str">
        <f t="shared" si="7"/>
        <v>—</v>
      </c>
    </row>
    <row r="30" spans="2:17" ht="12.75">
      <c r="B30" s="61">
        <v>4015</v>
      </c>
      <c r="C30" s="62" t="s">
        <v>162</v>
      </c>
      <c r="D30" s="62" t="s">
        <v>46</v>
      </c>
      <c r="E30" s="63" t="s">
        <v>163</v>
      </c>
      <c r="F30" s="74">
        <v>0</v>
      </c>
      <c r="G30" s="75" t="s">
        <v>67</v>
      </c>
      <c r="H30" s="69">
        <f t="shared" si="0"/>
        <v>100</v>
      </c>
      <c r="I30" s="70">
        <f t="shared" si="1"/>
        <v>100</v>
      </c>
      <c r="J30" s="76">
        <v>0</v>
      </c>
      <c r="K30" s="75" t="s">
        <v>67</v>
      </c>
      <c r="L30" s="69">
        <f t="shared" si="2"/>
        <v>100</v>
      </c>
      <c r="M30" s="70">
        <f t="shared" si="3"/>
        <v>100</v>
      </c>
      <c r="N30" s="77">
        <f t="shared" si="4"/>
        <v>200</v>
      </c>
      <c r="O30" s="72" t="str">
        <f t="shared" si="5"/>
        <v>—</v>
      </c>
      <c r="P30" s="78">
        <f t="shared" si="6"/>
        <v>23</v>
      </c>
      <c r="Q30" s="78" t="str">
        <f t="shared" si="7"/>
        <v>—</v>
      </c>
    </row>
    <row r="31" spans="2:17" ht="12.75">
      <c r="B31" s="61">
        <v>4018</v>
      </c>
      <c r="C31" s="62" t="s">
        <v>65</v>
      </c>
      <c r="D31" s="62" t="s">
        <v>46</v>
      </c>
      <c r="E31" s="63" t="s">
        <v>164</v>
      </c>
      <c r="F31" s="74">
        <v>0</v>
      </c>
      <c r="G31" s="75" t="s">
        <v>67</v>
      </c>
      <c r="H31" s="69">
        <f t="shared" si="0"/>
        <v>100</v>
      </c>
      <c r="I31" s="70">
        <f t="shared" si="1"/>
        <v>100</v>
      </c>
      <c r="J31" s="76">
        <v>0</v>
      </c>
      <c r="K31" s="75" t="s">
        <v>67</v>
      </c>
      <c r="L31" s="69">
        <f t="shared" si="2"/>
        <v>100</v>
      </c>
      <c r="M31" s="70">
        <f t="shared" si="3"/>
        <v>100</v>
      </c>
      <c r="N31" s="77">
        <f t="shared" si="4"/>
        <v>200</v>
      </c>
      <c r="O31" s="72" t="str">
        <f t="shared" si="5"/>
        <v>—</v>
      </c>
      <c r="P31" s="78">
        <f t="shared" si="6"/>
        <v>24</v>
      </c>
      <c r="Q31" s="78" t="str">
        <f t="shared" si="7"/>
        <v>—</v>
      </c>
    </row>
    <row r="32" spans="2:17" ht="12.75">
      <c r="B32" s="61">
        <v>4023</v>
      </c>
      <c r="C32" s="62" t="s">
        <v>92</v>
      </c>
      <c r="D32" s="62" t="s">
        <v>43</v>
      </c>
      <c r="E32" s="63" t="s">
        <v>165</v>
      </c>
      <c r="F32" s="74">
        <v>0</v>
      </c>
      <c r="G32" s="75" t="s">
        <v>60</v>
      </c>
      <c r="H32" s="69">
        <f t="shared" si="0"/>
        <v>100</v>
      </c>
      <c r="I32" s="70">
        <f t="shared" si="1"/>
        <v>100</v>
      </c>
      <c r="J32" s="76">
        <v>0</v>
      </c>
      <c r="K32" s="75" t="s">
        <v>60</v>
      </c>
      <c r="L32" s="69">
        <f t="shared" si="2"/>
        <v>100</v>
      </c>
      <c r="M32" s="70">
        <f t="shared" si="3"/>
        <v>100</v>
      </c>
      <c r="N32" s="77">
        <f t="shared" si="4"/>
        <v>200</v>
      </c>
      <c r="O32" s="72" t="str">
        <f t="shared" si="5"/>
        <v>—</v>
      </c>
      <c r="P32" s="78">
        <f t="shared" si="6"/>
        <v>25</v>
      </c>
      <c r="Q32" s="78" t="str">
        <f t="shared" si="7"/>
        <v>—</v>
      </c>
    </row>
    <row r="33" spans="2:17" ht="12.75">
      <c r="B33" s="61">
        <v>4025</v>
      </c>
      <c r="C33" s="62" t="s">
        <v>139</v>
      </c>
      <c r="D33" s="62" t="s">
        <v>43</v>
      </c>
      <c r="E33" s="63" t="s">
        <v>166</v>
      </c>
      <c r="F33" s="74">
        <v>0</v>
      </c>
      <c r="G33" s="75" t="s">
        <v>60</v>
      </c>
      <c r="H33" s="69">
        <f t="shared" si="0"/>
        <v>100</v>
      </c>
      <c r="I33" s="70">
        <f t="shared" si="1"/>
        <v>100</v>
      </c>
      <c r="J33" s="76">
        <v>0</v>
      </c>
      <c r="K33" s="75" t="s">
        <v>67</v>
      </c>
      <c r="L33" s="69">
        <f t="shared" si="2"/>
        <v>100</v>
      </c>
      <c r="M33" s="70">
        <f t="shared" si="3"/>
        <v>100</v>
      </c>
      <c r="N33" s="77">
        <f t="shared" si="4"/>
        <v>200</v>
      </c>
      <c r="O33" s="72" t="str">
        <f t="shared" si="5"/>
        <v>—</v>
      </c>
      <c r="P33" s="78">
        <f t="shared" si="6"/>
        <v>26</v>
      </c>
      <c r="Q33" s="78" t="str">
        <f t="shared" si="7"/>
        <v>—</v>
      </c>
    </row>
    <row r="34" spans="2:17" ht="12.75">
      <c r="B34" s="61">
        <v>4026</v>
      </c>
      <c r="C34" s="62" t="s">
        <v>61</v>
      </c>
      <c r="D34" s="62" t="s">
        <v>43</v>
      </c>
      <c r="E34" s="63" t="s">
        <v>167</v>
      </c>
      <c r="F34" s="74">
        <v>0</v>
      </c>
      <c r="G34" s="75" t="s">
        <v>60</v>
      </c>
      <c r="H34" s="69">
        <f t="shared" si="0"/>
        <v>100</v>
      </c>
      <c r="I34" s="70">
        <f t="shared" si="1"/>
        <v>100</v>
      </c>
      <c r="J34" s="76">
        <v>0</v>
      </c>
      <c r="K34" s="75" t="s">
        <v>60</v>
      </c>
      <c r="L34" s="69">
        <f t="shared" si="2"/>
        <v>100</v>
      </c>
      <c r="M34" s="70">
        <f t="shared" si="3"/>
        <v>100</v>
      </c>
      <c r="N34" s="77">
        <f t="shared" si="4"/>
        <v>200</v>
      </c>
      <c r="O34" s="72" t="str">
        <f t="shared" si="5"/>
        <v>—</v>
      </c>
      <c r="P34" s="78">
        <f t="shared" si="6"/>
        <v>27</v>
      </c>
      <c r="Q34" s="78" t="str">
        <f t="shared" si="7"/>
        <v>—</v>
      </c>
    </row>
    <row r="35" spans="2:17" ht="12.75">
      <c r="B35" s="61">
        <v>4027</v>
      </c>
      <c r="C35" s="62" t="s">
        <v>168</v>
      </c>
      <c r="D35" s="62" t="s">
        <v>46</v>
      </c>
      <c r="E35" s="63" t="s">
        <v>169</v>
      </c>
      <c r="F35" s="74">
        <v>0</v>
      </c>
      <c r="G35" s="75" t="s">
        <v>67</v>
      </c>
      <c r="H35" s="69">
        <f t="shared" si="0"/>
        <v>100</v>
      </c>
      <c r="I35" s="70">
        <f t="shared" si="1"/>
        <v>100</v>
      </c>
      <c r="J35" s="76">
        <v>0</v>
      </c>
      <c r="K35" s="75" t="s">
        <v>67</v>
      </c>
      <c r="L35" s="69">
        <f t="shared" si="2"/>
        <v>100</v>
      </c>
      <c r="M35" s="70">
        <f t="shared" si="3"/>
        <v>100</v>
      </c>
      <c r="N35" s="77">
        <f t="shared" si="4"/>
        <v>200</v>
      </c>
      <c r="O35" s="72" t="str">
        <f t="shared" si="5"/>
        <v>—</v>
      </c>
      <c r="P35" s="78">
        <f t="shared" si="6"/>
        <v>28</v>
      </c>
      <c r="Q35" s="78" t="str">
        <f t="shared" si="7"/>
        <v>—</v>
      </c>
    </row>
    <row r="36" spans="2:17" ht="12.75">
      <c r="B36" s="61">
        <v>4029</v>
      </c>
      <c r="C36" s="62" t="s">
        <v>150</v>
      </c>
      <c r="D36" s="62" t="s">
        <v>43</v>
      </c>
      <c r="E36" s="63" t="s">
        <v>170</v>
      </c>
      <c r="F36" s="74">
        <v>0</v>
      </c>
      <c r="G36" s="75" t="s">
        <v>67</v>
      </c>
      <c r="H36" s="69">
        <f t="shared" si="0"/>
        <v>100</v>
      </c>
      <c r="I36" s="70">
        <f t="shared" si="1"/>
        <v>100</v>
      </c>
      <c r="J36" s="76">
        <v>0</v>
      </c>
      <c r="K36" s="75" t="s">
        <v>67</v>
      </c>
      <c r="L36" s="69">
        <f t="shared" si="2"/>
        <v>100</v>
      </c>
      <c r="M36" s="70">
        <f t="shared" si="3"/>
        <v>100</v>
      </c>
      <c r="N36" s="77">
        <f t="shared" si="4"/>
        <v>200</v>
      </c>
      <c r="O36" s="72" t="str">
        <f t="shared" si="5"/>
        <v>—</v>
      </c>
      <c r="P36" s="78">
        <f t="shared" si="6"/>
        <v>29</v>
      </c>
      <c r="Q36" s="78" t="str">
        <f t="shared" si="7"/>
        <v>—</v>
      </c>
    </row>
    <row r="37" spans="2:17" ht="13.5" thickBot="1">
      <c r="B37" s="79"/>
      <c r="C37" s="80"/>
      <c r="D37" s="80"/>
      <c r="E37" s="81"/>
      <c r="F37" s="82"/>
      <c r="G37" s="80"/>
      <c r="H37" s="80"/>
      <c r="I37" s="83"/>
      <c r="J37" s="82"/>
      <c r="K37" s="80"/>
      <c r="L37" s="80"/>
      <c r="M37" s="83"/>
      <c r="N37" s="84"/>
      <c r="O37" s="81"/>
      <c r="P37" s="85"/>
      <c r="Q37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8"/>
  <sheetViews>
    <sheetView zoomScalePageLayoutView="0" workbookViewId="0" topLeftCell="A1">
      <selection activeCell="F17" sqref="F17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«Чемпионат города Перми»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96</v>
      </c>
      <c r="E4" s="46"/>
      <c r="F4" s="47" t="s">
        <v>18</v>
      </c>
      <c r="G4" s="48">
        <v>162</v>
      </c>
      <c r="H4" s="48" t="s">
        <v>19</v>
      </c>
      <c r="I4" s="49">
        <v>44</v>
      </c>
      <c r="J4" s="47" t="s">
        <v>18</v>
      </c>
      <c r="K4" s="48">
        <v>158</v>
      </c>
      <c r="L4" s="48" t="s">
        <v>19</v>
      </c>
      <c r="M4" s="49">
        <v>40</v>
      </c>
      <c r="N4" s="50"/>
      <c r="O4" s="50"/>
    </row>
    <row r="5" spans="5:15" s="37" customFormat="1" ht="13.5" thickBot="1">
      <c r="E5" s="44"/>
      <c r="F5" s="51" t="s">
        <v>20</v>
      </c>
      <c r="G5" s="52">
        <v>3.7</v>
      </c>
      <c r="H5" s="52" t="s">
        <v>21</v>
      </c>
      <c r="I5" s="53">
        <v>66</v>
      </c>
      <c r="J5" s="51" t="s">
        <v>20</v>
      </c>
      <c r="K5" s="54">
        <v>4</v>
      </c>
      <c r="L5" s="52" t="s">
        <v>21</v>
      </c>
      <c r="M5" s="55">
        <v>60</v>
      </c>
      <c r="N5" s="50"/>
      <c r="O5" s="50"/>
    </row>
    <row r="6" spans="2:17" ht="13.5" customHeight="1">
      <c r="B6" s="95" t="s">
        <v>22</v>
      </c>
      <c r="C6" s="101" t="s">
        <v>23</v>
      </c>
      <c r="D6" s="110" t="s">
        <v>24</v>
      </c>
      <c r="E6" s="103" t="s">
        <v>25</v>
      </c>
      <c r="F6" s="108" t="s">
        <v>26</v>
      </c>
      <c r="G6" s="106"/>
      <c r="H6" s="106"/>
      <c r="I6" s="109"/>
      <c r="J6" s="105" t="s">
        <v>27</v>
      </c>
      <c r="K6" s="106"/>
      <c r="L6" s="106"/>
      <c r="M6" s="107"/>
      <c r="N6" s="97" t="s">
        <v>28</v>
      </c>
      <c r="O6" s="99" t="s">
        <v>29</v>
      </c>
      <c r="P6" s="93" t="s">
        <v>30</v>
      </c>
      <c r="Q6" s="93" t="s">
        <v>30</v>
      </c>
    </row>
    <row r="7" spans="2:17" ht="34.5" thickBot="1">
      <c r="B7" s="96"/>
      <c r="C7" s="102"/>
      <c r="D7" s="111"/>
      <c r="E7" s="104"/>
      <c r="F7" s="56" t="s">
        <v>31</v>
      </c>
      <c r="G7" s="57" t="s">
        <v>32</v>
      </c>
      <c r="H7" s="57" t="s">
        <v>33</v>
      </c>
      <c r="I7" s="58" t="s">
        <v>34</v>
      </c>
      <c r="J7" s="59" t="s">
        <v>31</v>
      </c>
      <c r="K7" s="57" t="s">
        <v>32</v>
      </c>
      <c r="L7" s="57" t="s">
        <v>33</v>
      </c>
      <c r="M7" s="60" t="s">
        <v>34</v>
      </c>
      <c r="N7" s="98"/>
      <c r="O7" s="100"/>
      <c r="P7" s="94"/>
      <c r="Q7" s="94"/>
    </row>
    <row r="8" spans="2:17" ht="12.75">
      <c r="B8" s="61">
        <v>3007</v>
      </c>
      <c r="C8" s="62" t="s">
        <v>171</v>
      </c>
      <c r="D8" s="62" t="s">
        <v>44</v>
      </c>
      <c r="E8" s="63" t="s">
        <v>172</v>
      </c>
      <c r="F8" s="64">
        <v>0</v>
      </c>
      <c r="G8" s="65">
        <v>38.21</v>
      </c>
      <c r="H8" s="66">
        <f aca="true" t="shared" si="0" ref="H8:H27">IF(OR(G8="снят",G8="н/я",G8&gt;I$5),120,IF(G8&gt;I$4,G8-I$4,0))</f>
        <v>0</v>
      </c>
      <c r="I8" s="67">
        <f aca="true" t="shared" si="1" ref="I8:I27">IF(H8=120,120,F8+H8)</f>
        <v>0</v>
      </c>
      <c r="J8" s="68">
        <v>0</v>
      </c>
      <c r="K8" s="65">
        <v>37.43</v>
      </c>
      <c r="L8" s="69">
        <f aca="true" t="shared" si="2" ref="L8:L27">IF(OR(K8="снят",K8="н/я",K8&gt;M$5),100,IF(K8&gt;M$4,K8-M$4,0))</f>
        <v>0</v>
      </c>
      <c r="M8" s="70">
        <f aca="true" t="shared" si="3" ref="M8:M27">IF(L8=100,100,J8+L8)</f>
        <v>0</v>
      </c>
      <c r="N8" s="71">
        <f aca="true" t="shared" si="4" ref="N8:N27">I8+M8</f>
        <v>0</v>
      </c>
      <c r="O8" s="72">
        <f aca="true" t="shared" si="5" ref="O8:O27">IF(OR(G8="снят",G8="н/я",G8&gt;I$5,K8="снят",K8="н/я",K8&gt;M$5,AND(G8=0,K8=0)),"—",G8+K8)</f>
        <v>75.64</v>
      </c>
      <c r="P8" s="73">
        <v>1</v>
      </c>
      <c r="Q8" s="73">
        <f>IF(O8="—","—",1)</f>
        <v>1</v>
      </c>
    </row>
    <row r="9" spans="2:17" ht="12.75">
      <c r="B9" s="61">
        <v>3004</v>
      </c>
      <c r="C9" s="62" t="s">
        <v>58</v>
      </c>
      <c r="D9" s="62" t="s">
        <v>43</v>
      </c>
      <c r="E9" s="63" t="s">
        <v>173</v>
      </c>
      <c r="F9" s="74">
        <v>0</v>
      </c>
      <c r="G9" s="75">
        <v>42.61</v>
      </c>
      <c r="H9" s="69">
        <f t="shared" si="0"/>
        <v>0</v>
      </c>
      <c r="I9" s="70">
        <f t="shared" si="1"/>
        <v>0</v>
      </c>
      <c r="J9" s="76">
        <v>0</v>
      </c>
      <c r="K9" s="75">
        <v>37.36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t="shared" si="5"/>
        <v>79.97</v>
      </c>
      <c r="P9" s="78">
        <f aca="true" t="shared" si="6" ref="P9:P27">P8+1</f>
        <v>2</v>
      </c>
      <c r="Q9" s="78">
        <f aca="true" t="shared" si="7" ref="Q9:Q27">IF(O9="—","—",Q8+1)</f>
        <v>2</v>
      </c>
    </row>
    <row r="10" spans="2:17" ht="12.75">
      <c r="B10" s="61">
        <v>3012</v>
      </c>
      <c r="C10" s="62" t="s">
        <v>174</v>
      </c>
      <c r="D10" s="62" t="s">
        <v>43</v>
      </c>
      <c r="E10" s="63" t="s">
        <v>175</v>
      </c>
      <c r="F10" s="74">
        <v>5</v>
      </c>
      <c r="G10" s="75">
        <v>44.18</v>
      </c>
      <c r="H10" s="69">
        <f t="shared" si="0"/>
        <v>0.17999999999999972</v>
      </c>
      <c r="I10" s="70">
        <f t="shared" si="1"/>
        <v>5.18</v>
      </c>
      <c r="J10" s="76">
        <v>0</v>
      </c>
      <c r="K10" s="75">
        <v>37.06</v>
      </c>
      <c r="L10" s="69">
        <f t="shared" si="2"/>
        <v>0</v>
      </c>
      <c r="M10" s="70">
        <f t="shared" si="3"/>
        <v>0</v>
      </c>
      <c r="N10" s="77">
        <f t="shared" si="4"/>
        <v>5.18</v>
      </c>
      <c r="O10" s="72">
        <f t="shared" si="5"/>
        <v>81.24000000000001</v>
      </c>
      <c r="P10" s="78">
        <f t="shared" si="6"/>
        <v>3</v>
      </c>
      <c r="Q10" s="78">
        <f t="shared" si="7"/>
        <v>3</v>
      </c>
    </row>
    <row r="11" spans="2:17" ht="12.75">
      <c r="B11" s="61">
        <v>3009</v>
      </c>
      <c r="C11" s="62" t="s">
        <v>56</v>
      </c>
      <c r="D11" s="62" t="s">
        <v>46</v>
      </c>
      <c r="E11" s="63" t="s">
        <v>176</v>
      </c>
      <c r="F11" s="74">
        <v>5</v>
      </c>
      <c r="G11" s="75">
        <v>50.67</v>
      </c>
      <c r="H11" s="69">
        <f t="shared" si="0"/>
        <v>6.670000000000002</v>
      </c>
      <c r="I11" s="70">
        <f t="shared" si="1"/>
        <v>11.670000000000002</v>
      </c>
      <c r="J11" s="76">
        <v>0</v>
      </c>
      <c r="K11" s="75">
        <v>44.83</v>
      </c>
      <c r="L11" s="69">
        <f t="shared" si="2"/>
        <v>4.829999999999998</v>
      </c>
      <c r="M11" s="70">
        <f t="shared" si="3"/>
        <v>4.829999999999998</v>
      </c>
      <c r="N11" s="77">
        <f t="shared" si="4"/>
        <v>16.5</v>
      </c>
      <c r="O11" s="72">
        <f t="shared" si="5"/>
        <v>95.5</v>
      </c>
      <c r="P11" s="78">
        <f t="shared" si="6"/>
        <v>4</v>
      </c>
      <c r="Q11" s="78">
        <f t="shared" si="7"/>
        <v>4</v>
      </c>
    </row>
    <row r="12" spans="2:17" ht="12.75">
      <c r="B12" s="61">
        <v>3002</v>
      </c>
      <c r="C12" s="62" t="s">
        <v>97</v>
      </c>
      <c r="D12" s="62" t="s">
        <v>44</v>
      </c>
      <c r="E12" s="63" t="s">
        <v>177</v>
      </c>
      <c r="F12" s="74">
        <v>5</v>
      </c>
      <c r="G12" s="75">
        <v>65.36</v>
      </c>
      <c r="H12" s="69">
        <f t="shared" si="0"/>
        <v>21.36</v>
      </c>
      <c r="I12" s="70">
        <f t="shared" si="1"/>
        <v>26.36</v>
      </c>
      <c r="J12" s="76">
        <v>0</v>
      </c>
      <c r="K12" s="75">
        <v>45.64</v>
      </c>
      <c r="L12" s="69">
        <f t="shared" si="2"/>
        <v>5.640000000000001</v>
      </c>
      <c r="M12" s="70">
        <f t="shared" si="3"/>
        <v>5.640000000000001</v>
      </c>
      <c r="N12" s="77">
        <f t="shared" si="4"/>
        <v>32</v>
      </c>
      <c r="O12" s="72">
        <f t="shared" si="5"/>
        <v>111</v>
      </c>
      <c r="P12" s="78">
        <f t="shared" si="6"/>
        <v>5</v>
      </c>
      <c r="Q12" s="78">
        <f t="shared" si="7"/>
        <v>5</v>
      </c>
    </row>
    <row r="13" spans="2:17" ht="12.75">
      <c r="B13" s="61">
        <v>3015</v>
      </c>
      <c r="C13" s="62" t="s">
        <v>137</v>
      </c>
      <c r="D13" s="62" t="s">
        <v>46</v>
      </c>
      <c r="E13" s="63" t="s">
        <v>178</v>
      </c>
      <c r="F13" s="74">
        <v>0</v>
      </c>
      <c r="G13" s="75" t="s">
        <v>60</v>
      </c>
      <c r="H13" s="69">
        <f t="shared" si="0"/>
        <v>120</v>
      </c>
      <c r="I13" s="70">
        <f t="shared" si="1"/>
        <v>120</v>
      </c>
      <c r="J13" s="76">
        <v>0</v>
      </c>
      <c r="K13" s="75">
        <v>48.44</v>
      </c>
      <c r="L13" s="69">
        <f t="shared" si="2"/>
        <v>8.439999999999998</v>
      </c>
      <c r="M13" s="70">
        <f t="shared" si="3"/>
        <v>8.439999999999998</v>
      </c>
      <c r="N13" s="77">
        <f t="shared" si="4"/>
        <v>128.44</v>
      </c>
      <c r="O13" s="72" t="str">
        <f t="shared" si="5"/>
        <v>—</v>
      </c>
      <c r="P13" s="78">
        <f t="shared" si="6"/>
        <v>6</v>
      </c>
      <c r="Q13" s="78" t="str">
        <f t="shared" si="7"/>
        <v>—</v>
      </c>
    </row>
    <row r="14" spans="2:17" ht="12.75">
      <c r="B14" s="61">
        <v>3017</v>
      </c>
      <c r="C14" s="62" t="s">
        <v>97</v>
      </c>
      <c r="D14" s="62" t="s">
        <v>44</v>
      </c>
      <c r="E14" s="63" t="s">
        <v>179</v>
      </c>
      <c r="F14" s="74">
        <v>5</v>
      </c>
      <c r="G14" s="75">
        <v>49.63</v>
      </c>
      <c r="H14" s="69">
        <f t="shared" si="0"/>
        <v>5.630000000000003</v>
      </c>
      <c r="I14" s="70">
        <f t="shared" si="1"/>
        <v>10.630000000000003</v>
      </c>
      <c r="J14" s="76">
        <v>0</v>
      </c>
      <c r="K14" s="75" t="s">
        <v>60</v>
      </c>
      <c r="L14" s="69">
        <f t="shared" si="2"/>
        <v>100</v>
      </c>
      <c r="M14" s="70">
        <f t="shared" si="3"/>
        <v>100</v>
      </c>
      <c r="N14" s="77">
        <f t="shared" si="4"/>
        <v>110.63</v>
      </c>
      <c r="O14" s="72" t="str">
        <f t="shared" si="5"/>
        <v>—</v>
      </c>
      <c r="P14" s="78">
        <f t="shared" si="6"/>
        <v>7</v>
      </c>
      <c r="Q14" s="78" t="str">
        <f t="shared" si="7"/>
        <v>—</v>
      </c>
    </row>
    <row r="15" spans="2:17" ht="12.75">
      <c r="B15" s="61">
        <v>3016</v>
      </c>
      <c r="C15" s="62" t="s">
        <v>180</v>
      </c>
      <c r="D15" s="62" t="s">
        <v>46</v>
      </c>
      <c r="E15" s="63" t="s">
        <v>181</v>
      </c>
      <c r="F15" s="74">
        <v>0</v>
      </c>
      <c r="G15" s="75">
        <v>59.57</v>
      </c>
      <c r="H15" s="69">
        <f t="shared" si="0"/>
        <v>15.57</v>
      </c>
      <c r="I15" s="70">
        <f t="shared" si="1"/>
        <v>15.57</v>
      </c>
      <c r="J15" s="76">
        <v>0</v>
      </c>
      <c r="K15" s="75" t="s">
        <v>60</v>
      </c>
      <c r="L15" s="69">
        <f t="shared" si="2"/>
        <v>100</v>
      </c>
      <c r="M15" s="70">
        <f t="shared" si="3"/>
        <v>100</v>
      </c>
      <c r="N15" s="77">
        <f t="shared" si="4"/>
        <v>115.57</v>
      </c>
      <c r="O15" s="72" t="str">
        <f t="shared" si="5"/>
        <v>—</v>
      </c>
      <c r="P15" s="78">
        <f t="shared" si="6"/>
        <v>8</v>
      </c>
      <c r="Q15" s="78" t="str">
        <f t="shared" si="7"/>
        <v>—</v>
      </c>
    </row>
    <row r="16" spans="2:17" ht="12.75">
      <c r="B16" s="61">
        <v>3020</v>
      </c>
      <c r="C16" s="62" t="s">
        <v>76</v>
      </c>
      <c r="D16" s="62" t="s">
        <v>43</v>
      </c>
      <c r="E16" s="63" t="s">
        <v>182</v>
      </c>
      <c r="F16" s="74">
        <v>0</v>
      </c>
      <c r="G16" s="75" t="s">
        <v>60</v>
      </c>
      <c r="H16" s="69">
        <f t="shared" si="0"/>
        <v>120</v>
      </c>
      <c r="I16" s="70">
        <f t="shared" si="1"/>
        <v>120</v>
      </c>
      <c r="J16" s="76">
        <v>5</v>
      </c>
      <c r="K16" s="75">
        <v>58.9</v>
      </c>
      <c r="L16" s="69">
        <f t="shared" si="2"/>
        <v>18.9</v>
      </c>
      <c r="M16" s="70">
        <f t="shared" si="3"/>
        <v>23.9</v>
      </c>
      <c r="N16" s="77">
        <f t="shared" si="4"/>
        <v>143.9</v>
      </c>
      <c r="O16" s="72" t="str">
        <f t="shared" si="5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3010</v>
      </c>
      <c r="C17" s="62" t="s">
        <v>183</v>
      </c>
      <c r="D17" s="62" t="s">
        <v>44</v>
      </c>
      <c r="E17" s="63" t="s">
        <v>184</v>
      </c>
      <c r="F17" s="74">
        <v>25</v>
      </c>
      <c r="G17" s="75">
        <v>52.89</v>
      </c>
      <c r="H17" s="69">
        <f t="shared" si="0"/>
        <v>8.89</v>
      </c>
      <c r="I17" s="70">
        <f t="shared" si="1"/>
        <v>33.89</v>
      </c>
      <c r="J17" s="76">
        <v>0</v>
      </c>
      <c r="K17" s="75" t="s">
        <v>60</v>
      </c>
      <c r="L17" s="69">
        <f t="shared" si="2"/>
        <v>100</v>
      </c>
      <c r="M17" s="70">
        <f t="shared" si="3"/>
        <v>100</v>
      </c>
      <c r="N17" s="77">
        <f t="shared" si="4"/>
        <v>133.89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3001</v>
      </c>
      <c r="C18" s="62" t="s">
        <v>48</v>
      </c>
      <c r="D18" s="62" t="s">
        <v>43</v>
      </c>
      <c r="E18" s="63" t="s">
        <v>185</v>
      </c>
      <c r="F18" s="74">
        <v>0</v>
      </c>
      <c r="G18" s="75" t="s">
        <v>60</v>
      </c>
      <c r="H18" s="69">
        <f t="shared" si="0"/>
        <v>120</v>
      </c>
      <c r="I18" s="70">
        <f t="shared" si="1"/>
        <v>120</v>
      </c>
      <c r="J18" s="76">
        <v>0</v>
      </c>
      <c r="K18" s="75" t="s">
        <v>60</v>
      </c>
      <c r="L18" s="69">
        <f t="shared" si="2"/>
        <v>100</v>
      </c>
      <c r="M18" s="70">
        <f t="shared" si="3"/>
        <v>100</v>
      </c>
      <c r="N18" s="77">
        <f t="shared" si="4"/>
        <v>220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2.75">
      <c r="B19" s="61">
        <v>3003</v>
      </c>
      <c r="C19" s="62" t="s">
        <v>139</v>
      </c>
      <c r="D19" s="62" t="s">
        <v>43</v>
      </c>
      <c r="E19" s="63" t="s">
        <v>186</v>
      </c>
      <c r="F19" s="74">
        <v>0</v>
      </c>
      <c r="G19" s="75" t="s">
        <v>60</v>
      </c>
      <c r="H19" s="69">
        <f t="shared" si="0"/>
        <v>120</v>
      </c>
      <c r="I19" s="70">
        <f t="shared" si="1"/>
        <v>120</v>
      </c>
      <c r="J19" s="76">
        <v>0</v>
      </c>
      <c r="K19" s="75" t="s">
        <v>60</v>
      </c>
      <c r="L19" s="69">
        <f t="shared" si="2"/>
        <v>100</v>
      </c>
      <c r="M19" s="70">
        <f t="shared" si="3"/>
        <v>100</v>
      </c>
      <c r="N19" s="77">
        <f t="shared" si="4"/>
        <v>220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3005</v>
      </c>
      <c r="C20" s="62" t="s">
        <v>187</v>
      </c>
      <c r="D20" s="62" t="s">
        <v>46</v>
      </c>
      <c r="E20" s="63" t="s">
        <v>188</v>
      </c>
      <c r="F20" s="74">
        <v>0</v>
      </c>
      <c r="G20" s="75" t="s">
        <v>67</v>
      </c>
      <c r="H20" s="69">
        <f t="shared" si="0"/>
        <v>120</v>
      </c>
      <c r="I20" s="70">
        <f t="shared" si="1"/>
        <v>120</v>
      </c>
      <c r="J20" s="76">
        <v>0</v>
      </c>
      <c r="K20" s="75" t="s">
        <v>67</v>
      </c>
      <c r="L20" s="69">
        <f t="shared" si="2"/>
        <v>100</v>
      </c>
      <c r="M20" s="70">
        <f t="shared" si="3"/>
        <v>100</v>
      </c>
      <c r="N20" s="77">
        <f t="shared" si="4"/>
        <v>220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2.75">
      <c r="B21" s="61">
        <v>3006</v>
      </c>
      <c r="C21" s="62" t="s">
        <v>180</v>
      </c>
      <c r="D21" s="62" t="s">
        <v>46</v>
      </c>
      <c r="E21" s="63" t="s">
        <v>189</v>
      </c>
      <c r="F21" s="74">
        <v>0</v>
      </c>
      <c r="G21" s="75" t="s">
        <v>60</v>
      </c>
      <c r="H21" s="69">
        <f t="shared" si="0"/>
        <v>120</v>
      </c>
      <c r="I21" s="70">
        <f t="shared" si="1"/>
        <v>120</v>
      </c>
      <c r="J21" s="76">
        <v>0</v>
      </c>
      <c r="K21" s="75" t="s">
        <v>60</v>
      </c>
      <c r="L21" s="69">
        <f t="shared" si="2"/>
        <v>100</v>
      </c>
      <c r="M21" s="70">
        <f t="shared" si="3"/>
        <v>100</v>
      </c>
      <c r="N21" s="77">
        <f t="shared" si="4"/>
        <v>220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3008</v>
      </c>
      <c r="C22" s="62" t="s">
        <v>48</v>
      </c>
      <c r="D22" s="62" t="s">
        <v>43</v>
      </c>
      <c r="E22" s="63" t="s">
        <v>190</v>
      </c>
      <c r="F22" s="74">
        <v>0</v>
      </c>
      <c r="G22" s="75" t="s">
        <v>60</v>
      </c>
      <c r="H22" s="69">
        <f t="shared" si="0"/>
        <v>120</v>
      </c>
      <c r="I22" s="70">
        <f t="shared" si="1"/>
        <v>120</v>
      </c>
      <c r="J22" s="76">
        <v>0</v>
      </c>
      <c r="K22" s="75" t="s">
        <v>60</v>
      </c>
      <c r="L22" s="69">
        <f t="shared" si="2"/>
        <v>100</v>
      </c>
      <c r="M22" s="70">
        <f t="shared" si="3"/>
        <v>100</v>
      </c>
      <c r="N22" s="77">
        <f t="shared" si="4"/>
        <v>220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3011</v>
      </c>
      <c r="C23" s="62" t="s">
        <v>191</v>
      </c>
      <c r="D23" s="62" t="s">
        <v>46</v>
      </c>
      <c r="E23" s="63" t="s">
        <v>192</v>
      </c>
      <c r="F23" s="74">
        <v>0</v>
      </c>
      <c r="G23" s="75" t="s">
        <v>60</v>
      </c>
      <c r="H23" s="69">
        <f t="shared" si="0"/>
        <v>120</v>
      </c>
      <c r="I23" s="70">
        <f t="shared" si="1"/>
        <v>120</v>
      </c>
      <c r="J23" s="76">
        <v>0</v>
      </c>
      <c r="K23" s="75" t="s">
        <v>60</v>
      </c>
      <c r="L23" s="69">
        <f t="shared" si="2"/>
        <v>100</v>
      </c>
      <c r="M23" s="70">
        <f t="shared" si="3"/>
        <v>100</v>
      </c>
      <c r="N23" s="77">
        <f t="shared" si="4"/>
        <v>220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2.75">
      <c r="B24" s="61">
        <v>3013</v>
      </c>
      <c r="C24" s="62" t="s">
        <v>105</v>
      </c>
      <c r="D24" s="62" t="s">
        <v>46</v>
      </c>
      <c r="E24" s="63" t="s">
        <v>193</v>
      </c>
      <c r="F24" s="74">
        <v>0</v>
      </c>
      <c r="G24" s="75" t="s">
        <v>60</v>
      </c>
      <c r="H24" s="69">
        <f t="shared" si="0"/>
        <v>120</v>
      </c>
      <c r="I24" s="70">
        <f t="shared" si="1"/>
        <v>120</v>
      </c>
      <c r="J24" s="76">
        <v>0</v>
      </c>
      <c r="K24" s="75" t="s">
        <v>60</v>
      </c>
      <c r="L24" s="69">
        <f t="shared" si="2"/>
        <v>100</v>
      </c>
      <c r="M24" s="70">
        <f t="shared" si="3"/>
        <v>100</v>
      </c>
      <c r="N24" s="77">
        <f t="shared" si="4"/>
        <v>220</v>
      </c>
      <c r="O24" s="72" t="str">
        <f t="shared" si="5"/>
        <v>—</v>
      </c>
      <c r="P24" s="78">
        <f t="shared" si="6"/>
        <v>17</v>
      </c>
      <c r="Q24" s="78" t="str">
        <f t="shared" si="7"/>
        <v>—</v>
      </c>
    </row>
    <row r="25" spans="2:17" ht="12.75">
      <c r="B25" s="61">
        <v>3014</v>
      </c>
      <c r="C25" s="62" t="s">
        <v>194</v>
      </c>
      <c r="D25" s="62" t="s">
        <v>46</v>
      </c>
      <c r="E25" s="63" t="s">
        <v>195</v>
      </c>
      <c r="F25" s="74">
        <v>0</v>
      </c>
      <c r="G25" s="75" t="s">
        <v>67</v>
      </c>
      <c r="H25" s="69">
        <f t="shared" si="0"/>
        <v>120</v>
      </c>
      <c r="I25" s="70">
        <f t="shared" si="1"/>
        <v>120</v>
      </c>
      <c r="J25" s="76">
        <v>0</v>
      </c>
      <c r="K25" s="75" t="s">
        <v>67</v>
      </c>
      <c r="L25" s="69">
        <f t="shared" si="2"/>
        <v>100</v>
      </c>
      <c r="M25" s="70">
        <f t="shared" si="3"/>
        <v>100</v>
      </c>
      <c r="N25" s="77">
        <f t="shared" si="4"/>
        <v>220</v>
      </c>
      <c r="O25" s="72" t="str">
        <f t="shared" si="5"/>
        <v>—</v>
      </c>
      <c r="P25" s="78">
        <f t="shared" si="6"/>
        <v>18</v>
      </c>
      <c r="Q25" s="78" t="str">
        <f t="shared" si="7"/>
        <v>—</v>
      </c>
    </row>
    <row r="26" spans="2:17" ht="12.75">
      <c r="B26" s="61">
        <v>3018</v>
      </c>
      <c r="C26" s="62" t="s">
        <v>48</v>
      </c>
      <c r="D26" s="62" t="s">
        <v>43</v>
      </c>
      <c r="E26" s="63" t="s">
        <v>196</v>
      </c>
      <c r="F26" s="74">
        <v>0</v>
      </c>
      <c r="G26" s="75" t="s">
        <v>60</v>
      </c>
      <c r="H26" s="69">
        <f t="shared" si="0"/>
        <v>120</v>
      </c>
      <c r="I26" s="70">
        <f t="shared" si="1"/>
        <v>120</v>
      </c>
      <c r="J26" s="76">
        <v>0</v>
      </c>
      <c r="K26" s="75" t="s">
        <v>60</v>
      </c>
      <c r="L26" s="69">
        <f t="shared" si="2"/>
        <v>100</v>
      </c>
      <c r="M26" s="70">
        <f t="shared" si="3"/>
        <v>100</v>
      </c>
      <c r="N26" s="77">
        <f t="shared" si="4"/>
        <v>220</v>
      </c>
      <c r="O26" s="72" t="str">
        <f t="shared" si="5"/>
        <v>—</v>
      </c>
      <c r="P26" s="78">
        <f t="shared" si="6"/>
        <v>19</v>
      </c>
      <c r="Q26" s="78" t="str">
        <f t="shared" si="7"/>
        <v>—</v>
      </c>
    </row>
    <row r="27" spans="2:17" ht="12.75">
      <c r="B27" s="61">
        <v>3019</v>
      </c>
      <c r="C27" s="62" t="s">
        <v>142</v>
      </c>
      <c r="D27" s="62" t="s">
        <v>46</v>
      </c>
      <c r="E27" s="63" t="s">
        <v>197</v>
      </c>
      <c r="F27" s="74">
        <v>0</v>
      </c>
      <c r="G27" s="75" t="s">
        <v>60</v>
      </c>
      <c r="H27" s="69">
        <f t="shared" si="0"/>
        <v>120</v>
      </c>
      <c r="I27" s="70">
        <f t="shared" si="1"/>
        <v>120</v>
      </c>
      <c r="J27" s="76">
        <v>0</v>
      </c>
      <c r="K27" s="75" t="s">
        <v>60</v>
      </c>
      <c r="L27" s="69">
        <f t="shared" si="2"/>
        <v>100</v>
      </c>
      <c r="M27" s="70">
        <f t="shared" si="3"/>
        <v>100</v>
      </c>
      <c r="N27" s="77">
        <f t="shared" si="4"/>
        <v>220</v>
      </c>
      <c r="O27" s="72" t="str">
        <f t="shared" si="5"/>
        <v>—</v>
      </c>
      <c r="P27" s="78">
        <f t="shared" si="6"/>
        <v>20</v>
      </c>
      <c r="Q27" s="78" t="str">
        <f t="shared" si="7"/>
        <v>—</v>
      </c>
    </row>
    <row r="28" spans="2:17" ht="13.5" thickBot="1">
      <c r="B28" s="79"/>
      <c r="C28" s="80"/>
      <c r="D28" s="80"/>
      <c r="E28" s="81"/>
      <c r="F28" s="82"/>
      <c r="G28" s="80"/>
      <c r="H28" s="80"/>
      <c r="I28" s="83"/>
      <c r="J28" s="82"/>
      <c r="K28" s="80"/>
      <c r="L28" s="80"/>
      <c r="M28" s="83"/>
      <c r="N28" s="84"/>
      <c r="O28" s="81"/>
      <c r="P28" s="85"/>
      <c r="Q28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30"/>
  <sheetViews>
    <sheetView zoomScale="85" zoomScaleNormal="85"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5" width="7.75390625" style="38" customWidth="1"/>
    <col min="16" max="18" width="7.75390625" style="38" hidden="1" customWidth="1"/>
    <col min="19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«Чемпионат города Перми»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">
        <v>9</v>
      </c>
      <c r="E3" s="44"/>
    </row>
    <row r="4" spans="2:19" s="37" customFormat="1" ht="12.75">
      <c r="B4" s="45" t="s">
        <v>47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95" t="s">
        <v>22</v>
      </c>
      <c r="C6" s="101" t="s">
        <v>23</v>
      </c>
      <c r="D6" s="110" t="s">
        <v>24</v>
      </c>
      <c r="E6" s="103" t="s">
        <v>25</v>
      </c>
      <c r="F6" s="108" t="s">
        <v>26</v>
      </c>
      <c r="G6" s="106"/>
      <c r="H6" s="106"/>
      <c r="I6" s="105" t="s">
        <v>27</v>
      </c>
      <c r="J6" s="106"/>
      <c r="K6" s="106"/>
      <c r="L6" s="105" t="s">
        <v>35</v>
      </c>
      <c r="M6" s="106"/>
      <c r="N6" s="106"/>
      <c r="O6" s="107"/>
      <c r="P6" s="105" t="s">
        <v>36</v>
      </c>
      <c r="Q6" s="106"/>
      <c r="R6" s="107"/>
      <c r="S6" s="97" t="s">
        <v>37</v>
      </c>
      <c r="T6" s="93" t="s">
        <v>30</v>
      </c>
      <c r="U6" s="93" t="s">
        <v>30</v>
      </c>
    </row>
    <row r="7" spans="2:21" ht="34.5" thickBot="1">
      <c r="B7" s="96"/>
      <c r="C7" s="102"/>
      <c r="D7" s="111"/>
      <c r="E7" s="104"/>
      <c r="F7" s="56" t="s">
        <v>31</v>
      </c>
      <c r="G7" s="57" t="s">
        <v>32</v>
      </c>
      <c r="H7" s="57" t="s">
        <v>38</v>
      </c>
      <c r="I7" s="59" t="s">
        <v>31</v>
      </c>
      <c r="J7" s="57" t="s">
        <v>32</v>
      </c>
      <c r="K7" s="57" t="s">
        <v>38</v>
      </c>
      <c r="L7" s="59" t="s">
        <v>32</v>
      </c>
      <c r="M7" s="57" t="s">
        <v>39</v>
      </c>
      <c r="N7" s="57" t="s">
        <v>40</v>
      </c>
      <c r="O7" s="60" t="s">
        <v>38</v>
      </c>
      <c r="P7" s="59" t="s">
        <v>32</v>
      </c>
      <c r="Q7" s="57" t="s">
        <v>41</v>
      </c>
      <c r="R7" s="60" t="s">
        <v>38</v>
      </c>
      <c r="S7" s="113"/>
      <c r="T7" s="112"/>
      <c r="U7" s="112"/>
    </row>
    <row r="8" spans="2:21" ht="12.75">
      <c r="B8" s="61">
        <v>6513</v>
      </c>
      <c r="C8" s="62" t="s">
        <v>48</v>
      </c>
      <c r="D8" s="62" t="s">
        <v>43</v>
      </c>
      <c r="E8" s="63" t="s">
        <v>49</v>
      </c>
      <c r="F8" s="74">
        <v>0</v>
      </c>
      <c r="G8" s="75">
        <v>39</v>
      </c>
      <c r="H8" s="75">
        <f aca="true" t="shared" si="0" ref="H8:H29">IF(OR(G8="снят",G8="н/я",G8="н/ф",G8=0),0,120-G8-F8)</f>
        <v>81</v>
      </c>
      <c r="I8" s="76">
        <v>0</v>
      </c>
      <c r="J8" s="75">
        <v>31.5</v>
      </c>
      <c r="K8" s="75">
        <f aca="true" t="shared" si="1" ref="K8:K29">IF(OR(J8="снят",J8="н/я",J8="н/ф",J8=0),0,100-J8-I8)</f>
        <v>68.5</v>
      </c>
      <c r="L8" s="90">
        <v>31.95</v>
      </c>
      <c r="M8" s="69">
        <v>41</v>
      </c>
      <c r="N8" s="69">
        <v>10</v>
      </c>
      <c r="O8" s="70">
        <f aca="true" t="shared" si="2" ref="O8:O29">IF(OR(L8="снят",L8="н/я",L8="н/ф",L8=0),0,M8+N8)</f>
        <v>51</v>
      </c>
      <c r="P8" s="90">
        <v>0</v>
      </c>
      <c r="Q8" s="69">
        <v>0</v>
      </c>
      <c r="R8" s="70">
        <f aca="true" t="shared" si="3" ref="R8:R29">IF(OR(P8="снят",P8="н/я",P8="н/ф",P8=0),0,Q8)</f>
        <v>0</v>
      </c>
      <c r="S8" s="71">
        <f aca="true" t="shared" si="4" ref="S8:S29">SUMIF($7:$7,"баллы",$A8:$IV8)</f>
        <v>200.5</v>
      </c>
      <c r="T8" s="73">
        <v>1</v>
      </c>
      <c r="U8" s="73">
        <f>IF(S8=0,"—",1)</f>
        <v>1</v>
      </c>
    </row>
    <row r="9" spans="2:21" ht="12.75">
      <c r="B9" s="61">
        <v>6516</v>
      </c>
      <c r="C9" s="62" t="s">
        <v>50</v>
      </c>
      <c r="D9" s="62" t="s">
        <v>43</v>
      </c>
      <c r="E9" s="63" t="s">
        <v>51</v>
      </c>
      <c r="F9" s="74">
        <v>0</v>
      </c>
      <c r="G9" s="75">
        <v>46.4</v>
      </c>
      <c r="H9" s="75">
        <f t="shared" si="0"/>
        <v>73.6</v>
      </c>
      <c r="I9" s="76">
        <v>0</v>
      </c>
      <c r="J9" s="75">
        <v>40.14</v>
      </c>
      <c r="K9" s="75">
        <f t="shared" si="1"/>
        <v>59.86</v>
      </c>
      <c r="L9" s="90">
        <v>36.82</v>
      </c>
      <c r="M9" s="69">
        <v>31</v>
      </c>
      <c r="N9" s="69">
        <v>7</v>
      </c>
      <c r="O9" s="70">
        <f t="shared" si="2"/>
        <v>38</v>
      </c>
      <c r="P9" s="90">
        <v>0</v>
      </c>
      <c r="Q9" s="69">
        <v>0</v>
      </c>
      <c r="R9" s="70">
        <f t="shared" si="3"/>
        <v>0</v>
      </c>
      <c r="S9" s="77">
        <f t="shared" si="4"/>
        <v>171.45999999999998</v>
      </c>
      <c r="T9" s="78">
        <f aca="true" t="shared" si="5" ref="T9:T29">T8+1</f>
        <v>2</v>
      </c>
      <c r="U9" s="78">
        <f aca="true" t="shared" si="6" ref="U9:U29">IF(S9=0,"—",U8+1)</f>
        <v>2</v>
      </c>
    </row>
    <row r="10" spans="2:21" ht="12.75">
      <c r="B10" s="61">
        <v>6505</v>
      </c>
      <c r="C10" s="62" t="s">
        <v>52</v>
      </c>
      <c r="D10" s="62" t="s">
        <v>44</v>
      </c>
      <c r="E10" s="63" t="s">
        <v>53</v>
      </c>
      <c r="F10" s="74">
        <v>5</v>
      </c>
      <c r="G10" s="75">
        <v>37.83</v>
      </c>
      <c r="H10" s="75">
        <f t="shared" si="0"/>
        <v>77.17</v>
      </c>
      <c r="I10" s="76">
        <v>0</v>
      </c>
      <c r="J10" s="75">
        <v>32.43</v>
      </c>
      <c r="K10" s="75">
        <f t="shared" si="1"/>
        <v>67.57</v>
      </c>
      <c r="L10" s="90">
        <v>61.28</v>
      </c>
      <c r="M10" s="69">
        <v>24</v>
      </c>
      <c r="N10" s="69">
        <v>0</v>
      </c>
      <c r="O10" s="70">
        <f t="shared" si="2"/>
        <v>24</v>
      </c>
      <c r="P10" s="90">
        <v>0</v>
      </c>
      <c r="Q10" s="69">
        <v>0</v>
      </c>
      <c r="R10" s="70">
        <f t="shared" si="3"/>
        <v>0</v>
      </c>
      <c r="S10" s="77">
        <f t="shared" si="4"/>
        <v>168.74</v>
      </c>
      <c r="T10" s="78">
        <f t="shared" si="5"/>
        <v>3</v>
      </c>
      <c r="U10" s="78">
        <f t="shared" si="6"/>
        <v>3</v>
      </c>
    </row>
    <row r="11" spans="2:21" ht="12.75">
      <c r="B11" s="61">
        <v>6503</v>
      </c>
      <c r="C11" s="62" t="s">
        <v>54</v>
      </c>
      <c r="D11" s="62" t="s">
        <v>45</v>
      </c>
      <c r="E11" s="63" t="s">
        <v>55</v>
      </c>
      <c r="F11" s="74">
        <v>10</v>
      </c>
      <c r="G11" s="75">
        <v>44.91</v>
      </c>
      <c r="H11" s="75">
        <f t="shared" si="0"/>
        <v>65.09</v>
      </c>
      <c r="I11" s="76">
        <v>15</v>
      </c>
      <c r="J11" s="75">
        <v>42.78</v>
      </c>
      <c r="K11" s="75">
        <f t="shared" si="1"/>
        <v>42.22</v>
      </c>
      <c r="L11" s="90">
        <v>39.86</v>
      </c>
      <c r="M11" s="69">
        <v>22</v>
      </c>
      <c r="N11" s="69">
        <v>0</v>
      </c>
      <c r="O11" s="70">
        <f t="shared" si="2"/>
        <v>22</v>
      </c>
      <c r="P11" s="90">
        <v>0</v>
      </c>
      <c r="Q11" s="69">
        <v>0</v>
      </c>
      <c r="R11" s="70">
        <f t="shared" si="3"/>
        <v>0</v>
      </c>
      <c r="S11" s="77">
        <f t="shared" si="4"/>
        <v>129.31</v>
      </c>
      <c r="T11" s="78">
        <f t="shared" si="5"/>
        <v>4</v>
      </c>
      <c r="U11" s="78">
        <f t="shared" si="6"/>
        <v>4</v>
      </c>
    </row>
    <row r="12" spans="2:21" ht="12.75">
      <c r="B12" s="61">
        <v>6515</v>
      </c>
      <c r="C12" s="62" t="s">
        <v>56</v>
      </c>
      <c r="D12" s="62" t="s">
        <v>46</v>
      </c>
      <c r="E12" s="63" t="s">
        <v>57</v>
      </c>
      <c r="F12" s="74">
        <v>0</v>
      </c>
      <c r="G12" s="75">
        <v>58.18</v>
      </c>
      <c r="H12" s="75">
        <f t="shared" si="0"/>
        <v>61.82</v>
      </c>
      <c r="I12" s="76">
        <v>5</v>
      </c>
      <c r="J12" s="75">
        <v>54.09</v>
      </c>
      <c r="K12" s="75">
        <f t="shared" si="1"/>
        <v>40.91</v>
      </c>
      <c r="L12" s="90">
        <v>35.74</v>
      </c>
      <c r="M12" s="69">
        <v>22</v>
      </c>
      <c r="N12" s="69">
        <v>0</v>
      </c>
      <c r="O12" s="70">
        <f t="shared" si="2"/>
        <v>22</v>
      </c>
      <c r="P12" s="90">
        <v>0</v>
      </c>
      <c r="Q12" s="69">
        <v>0</v>
      </c>
      <c r="R12" s="70">
        <f t="shared" si="3"/>
        <v>0</v>
      </c>
      <c r="S12" s="77">
        <f t="shared" si="4"/>
        <v>124.72999999999999</v>
      </c>
      <c r="T12" s="78">
        <f t="shared" si="5"/>
        <v>5</v>
      </c>
      <c r="U12" s="78">
        <f t="shared" si="6"/>
        <v>5</v>
      </c>
    </row>
    <row r="13" spans="2:21" ht="12.75">
      <c r="B13" s="61">
        <v>6501</v>
      </c>
      <c r="C13" s="62" t="s">
        <v>58</v>
      </c>
      <c r="D13" s="62" t="s">
        <v>43</v>
      </c>
      <c r="E13" s="63" t="s">
        <v>59</v>
      </c>
      <c r="F13" s="74">
        <v>0</v>
      </c>
      <c r="G13" s="75" t="s">
        <v>60</v>
      </c>
      <c r="H13" s="75">
        <f t="shared" si="0"/>
        <v>0</v>
      </c>
      <c r="I13" s="76">
        <v>5</v>
      </c>
      <c r="J13" s="75">
        <v>35.88</v>
      </c>
      <c r="K13" s="75">
        <f t="shared" si="1"/>
        <v>59.120000000000005</v>
      </c>
      <c r="L13" s="90">
        <v>36.81</v>
      </c>
      <c r="M13" s="69">
        <v>29</v>
      </c>
      <c r="N13" s="69">
        <v>10</v>
      </c>
      <c r="O13" s="70">
        <f t="shared" si="2"/>
        <v>39</v>
      </c>
      <c r="P13" s="90">
        <v>0</v>
      </c>
      <c r="Q13" s="69">
        <v>0</v>
      </c>
      <c r="R13" s="70">
        <f t="shared" si="3"/>
        <v>0</v>
      </c>
      <c r="S13" s="77">
        <f t="shared" si="4"/>
        <v>98.12</v>
      </c>
      <c r="T13" s="78">
        <f t="shared" si="5"/>
        <v>6</v>
      </c>
      <c r="U13" s="78">
        <f t="shared" si="6"/>
        <v>6</v>
      </c>
    </row>
    <row r="14" spans="2:21" ht="12.75">
      <c r="B14" s="61">
        <v>6519</v>
      </c>
      <c r="C14" s="62" t="s">
        <v>61</v>
      </c>
      <c r="D14" s="62" t="s">
        <v>43</v>
      </c>
      <c r="E14" s="63" t="s">
        <v>62</v>
      </c>
      <c r="F14" s="74">
        <v>0</v>
      </c>
      <c r="G14" s="75" t="s">
        <v>60</v>
      </c>
      <c r="H14" s="75">
        <f t="shared" si="0"/>
        <v>0</v>
      </c>
      <c r="I14" s="76">
        <v>0</v>
      </c>
      <c r="J14" s="75">
        <v>46.01</v>
      </c>
      <c r="K14" s="75">
        <f t="shared" si="1"/>
        <v>53.99</v>
      </c>
      <c r="L14" s="90">
        <v>43.56</v>
      </c>
      <c r="M14" s="69">
        <v>22</v>
      </c>
      <c r="N14" s="69">
        <v>0</v>
      </c>
      <c r="O14" s="70">
        <f t="shared" si="2"/>
        <v>22</v>
      </c>
      <c r="P14" s="90">
        <v>0</v>
      </c>
      <c r="Q14" s="69">
        <v>0</v>
      </c>
      <c r="R14" s="70">
        <f t="shared" si="3"/>
        <v>0</v>
      </c>
      <c r="S14" s="77">
        <f t="shared" si="4"/>
        <v>75.99000000000001</v>
      </c>
      <c r="T14" s="78">
        <f t="shared" si="5"/>
        <v>7</v>
      </c>
      <c r="U14" s="78">
        <f t="shared" si="6"/>
        <v>7</v>
      </c>
    </row>
    <row r="15" spans="2:21" ht="12.75">
      <c r="B15" s="61">
        <v>6506</v>
      </c>
      <c r="C15" s="62" t="s">
        <v>63</v>
      </c>
      <c r="D15" s="62" t="s">
        <v>45</v>
      </c>
      <c r="E15" s="63" t="s">
        <v>64</v>
      </c>
      <c r="F15" s="74">
        <v>0</v>
      </c>
      <c r="G15" s="75" t="s">
        <v>60</v>
      </c>
      <c r="H15" s="75">
        <f t="shared" si="0"/>
        <v>0</v>
      </c>
      <c r="I15" s="76">
        <v>5</v>
      </c>
      <c r="J15" s="75">
        <v>43</v>
      </c>
      <c r="K15" s="75">
        <f t="shared" si="1"/>
        <v>52</v>
      </c>
      <c r="L15" s="90">
        <v>40.02</v>
      </c>
      <c r="M15" s="69">
        <v>15</v>
      </c>
      <c r="N15" s="69">
        <v>0</v>
      </c>
      <c r="O15" s="70">
        <f t="shared" si="2"/>
        <v>15</v>
      </c>
      <c r="P15" s="90">
        <v>0</v>
      </c>
      <c r="Q15" s="69">
        <v>0</v>
      </c>
      <c r="R15" s="70">
        <f t="shared" si="3"/>
        <v>0</v>
      </c>
      <c r="S15" s="77">
        <f t="shared" si="4"/>
        <v>67</v>
      </c>
      <c r="T15" s="78">
        <f t="shared" si="5"/>
        <v>8</v>
      </c>
      <c r="U15" s="78">
        <f t="shared" si="6"/>
        <v>8</v>
      </c>
    </row>
    <row r="16" spans="2:21" ht="12.75">
      <c r="B16" s="61">
        <v>6510</v>
      </c>
      <c r="C16" s="62" t="s">
        <v>76</v>
      </c>
      <c r="D16" s="62" t="s">
        <v>43</v>
      </c>
      <c r="E16" s="63" t="s">
        <v>77</v>
      </c>
      <c r="F16" s="74">
        <v>0</v>
      </c>
      <c r="G16" s="75" t="s">
        <v>60</v>
      </c>
      <c r="H16" s="75">
        <f t="shared" si="0"/>
        <v>0</v>
      </c>
      <c r="I16" s="76">
        <v>0</v>
      </c>
      <c r="J16" s="75" t="s">
        <v>60</v>
      </c>
      <c r="K16" s="75">
        <f t="shared" si="1"/>
        <v>0</v>
      </c>
      <c r="L16" s="90">
        <v>35.84</v>
      </c>
      <c r="M16" s="69">
        <v>41</v>
      </c>
      <c r="N16" s="69">
        <v>10</v>
      </c>
      <c r="O16" s="70">
        <f t="shared" si="2"/>
        <v>51</v>
      </c>
      <c r="P16" s="90">
        <v>0</v>
      </c>
      <c r="Q16" s="69">
        <v>0</v>
      </c>
      <c r="R16" s="70">
        <f t="shared" si="3"/>
        <v>0</v>
      </c>
      <c r="S16" s="77">
        <f t="shared" si="4"/>
        <v>51</v>
      </c>
      <c r="T16" s="78">
        <f t="shared" si="5"/>
        <v>9</v>
      </c>
      <c r="U16" s="78">
        <f t="shared" si="6"/>
        <v>9</v>
      </c>
    </row>
    <row r="17" spans="2:21" ht="12.75">
      <c r="B17" s="61">
        <v>6520</v>
      </c>
      <c r="C17" s="62" t="s">
        <v>88</v>
      </c>
      <c r="D17" s="62" t="s">
        <v>43</v>
      </c>
      <c r="E17" s="63" t="s">
        <v>89</v>
      </c>
      <c r="F17" s="74">
        <v>0</v>
      </c>
      <c r="G17" s="75" t="s">
        <v>60</v>
      </c>
      <c r="H17" s="75">
        <f t="shared" si="0"/>
        <v>0</v>
      </c>
      <c r="I17" s="76">
        <v>0</v>
      </c>
      <c r="J17" s="75" t="s">
        <v>60</v>
      </c>
      <c r="K17" s="75">
        <f t="shared" si="1"/>
        <v>0</v>
      </c>
      <c r="L17" s="90">
        <v>36.85</v>
      </c>
      <c r="M17" s="69">
        <v>32</v>
      </c>
      <c r="N17" s="69">
        <v>0</v>
      </c>
      <c r="O17" s="70">
        <f t="shared" si="2"/>
        <v>32</v>
      </c>
      <c r="P17" s="90">
        <v>0</v>
      </c>
      <c r="Q17" s="69">
        <v>0</v>
      </c>
      <c r="R17" s="70">
        <f t="shared" si="3"/>
        <v>0</v>
      </c>
      <c r="S17" s="77">
        <f t="shared" si="4"/>
        <v>32</v>
      </c>
      <c r="T17" s="78">
        <f t="shared" si="5"/>
        <v>10</v>
      </c>
      <c r="U17" s="78">
        <f t="shared" si="6"/>
        <v>10</v>
      </c>
    </row>
    <row r="18" spans="2:21" ht="12.75">
      <c r="B18" s="61">
        <v>6509</v>
      </c>
      <c r="C18" s="62" t="s">
        <v>74</v>
      </c>
      <c r="D18" s="62" t="s">
        <v>45</v>
      </c>
      <c r="E18" s="63" t="s">
        <v>75</v>
      </c>
      <c r="F18" s="74">
        <v>0</v>
      </c>
      <c r="G18" s="75" t="s">
        <v>60</v>
      </c>
      <c r="H18" s="75">
        <f t="shared" si="0"/>
        <v>0</v>
      </c>
      <c r="I18" s="76">
        <v>0</v>
      </c>
      <c r="J18" s="75" t="s">
        <v>60</v>
      </c>
      <c r="K18" s="75">
        <f t="shared" si="1"/>
        <v>0</v>
      </c>
      <c r="L18" s="90">
        <v>41.05</v>
      </c>
      <c r="M18" s="69">
        <v>24</v>
      </c>
      <c r="N18" s="69">
        <v>0</v>
      </c>
      <c r="O18" s="70">
        <f t="shared" si="2"/>
        <v>24</v>
      </c>
      <c r="P18" s="90">
        <v>0</v>
      </c>
      <c r="Q18" s="69">
        <v>0</v>
      </c>
      <c r="R18" s="70">
        <f t="shared" si="3"/>
        <v>0</v>
      </c>
      <c r="S18" s="77">
        <f t="shared" si="4"/>
        <v>24</v>
      </c>
      <c r="T18" s="78">
        <f t="shared" si="5"/>
        <v>11</v>
      </c>
      <c r="U18" s="78">
        <f t="shared" si="6"/>
        <v>11</v>
      </c>
    </row>
    <row r="19" spans="2:21" ht="12.75">
      <c r="B19" s="61">
        <v>6514</v>
      </c>
      <c r="C19" s="62" t="s">
        <v>82</v>
      </c>
      <c r="D19" s="62" t="s">
        <v>45</v>
      </c>
      <c r="E19" s="63" t="s">
        <v>83</v>
      </c>
      <c r="F19" s="74">
        <v>0</v>
      </c>
      <c r="G19" s="75" t="s">
        <v>60</v>
      </c>
      <c r="H19" s="75">
        <f t="shared" si="0"/>
        <v>0</v>
      </c>
      <c r="I19" s="76">
        <v>0</v>
      </c>
      <c r="J19" s="75" t="s">
        <v>60</v>
      </c>
      <c r="K19" s="75">
        <f t="shared" si="1"/>
        <v>0</v>
      </c>
      <c r="L19" s="90">
        <v>37.17</v>
      </c>
      <c r="M19" s="69">
        <v>24</v>
      </c>
      <c r="N19" s="69">
        <v>0</v>
      </c>
      <c r="O19" s="70">
        <f t="shared" si="2"/>
        <v>24</v>
      </c>
      <c r="P19" s="90">
        <v>0</v>
      </c>
      <c r="Q19" s="69">
        <v>0</v>
      </c>
      <c r="R19" s="70">
        <f t="shared" si="3"/>
        <v>0</v>
      </c>
      <c r="S19" s="77">
        <f t="shared" si="4"/>
        <v>24</v>
      </c>
      <c r="T19" s="78">
        <f t="shared" si="5"/>
        <v>12</v>
      </c>
      <c r="U19" s="78">
        <f t="shared" si="6"/>
        <v>12</v>
      </c>
    </row>
    <row r="20" spans="2:21" ht="12.75">
      <c r="B20" s="61">
        <v>6518</v>
      </c>
      <c r="C20" s="62" t="s">
        <v>86</v>
      </c>
      <c r="D20" s="62" t="s">
        <v>43</v>
      </c>
      <c r="E20" s="63" t="s">
        <v>87</v>
      </c>
      <c r="F20" s="74">
        <v>0</v>
      </c>
      <c r="G20" s="75" t="s">
        <v>60</v>
      </c>
      <c r="H20" s="75">
        <f t="shared" si="0"/>
        <v>0</v>
      </c>
      <c r="I20" s="76">
        <v>0</v>
      </c>
      <c r="J20" s="75" t="s">
        <v>60</v>
      </c>
      <c r="K20" s="75">
        <f t="shared" si="1"/>
        <v>0</v>
      </c>
      <c r="L20" s="90">
        <v>35.61</v>
      </c>
      <c r="M20" s="69">
        <v>20</v>
      </c>
      <c r="N20" s="69">
        <v>0</v>
      </c>
      <c r="O20" s="70">
        <f t="shared" si="2"/>
        <v>20</v>
      </c>
      <c r="P20" s="90">
        <v>0</v>
      </c>
      <c r="Q20" s="69">
        <v>0</v>
      </c>
      <c r="R20" s="70">
        <f t="shared" si="3"/>
        <v>0</v>
      </c>
      <c r="S20" s="77">
        <f t="shared" si="4"/>
        <v>20</v>
      </c>
      <c r="T20" s="78">
        <f t="shared" si="5"/>
        <v>13</v>
      </c>
      <c r="U20" s="78">
        <f t="shared" si="6"/>
        <v>13</v>
      </c>
    </row>
    <row r="21" spans="2:21" ht="12.75">
      <c r="B21" s="61">
        <v>6512</v>
      </c>
      <c r="C21" s="62" t="s">
        <v>80</v>
      </c>
      <c r="D21" s="62" t="s">
        <v>44</v>
      </c>
      <c r="E21" s="63" t="s">
        <v>81</v>
      </c>
      <c r="F21" s="74">
        <v>0</v>
      </c>
      <c r="G21" s="75" t="s">
        <v>60</v>
      </c>
      <c r="H21" s="75">
        <f t="shared" si="0"/>
        <v>0</v>
      </c>
      <c r="I21" s="76">
        <v>0</v>
      </c>
      <c r="J21" s="75" t="s">
        <v>60</v>
      </c>
      <c r="K21" s="75">
        <f t="shared" si="1"/>
        <v>0</v>
      </c>
      <c r="L21" s="90">
        <v>43.32</v>
      </c>
      <c r="M21" s="69">
        <v>9</v>
      </c>
      <c r="N21" s="69">
        <v>0</v>
      </c>
      <c r="O21" s="70">
        <f t="shared" si="2"/>
        <v>9</v>
      </c>
      <c r="P21" s="90">
        <v>0</v>
      </c>
      <c r="Q21" s="69">
        <v>0</v>
      </c>
      <c r="R21" s="70">
        <f t="shared" si="3"/>
        <v>0</v>
      </c>
      <c r="S21" s="77">
        <f t="shared" si="4"/>
        <v>9</v>
      </c>
      <c r="T21" s="78">
        <f t="shared" si="5"/>
        <v>14</v>
      </c>
      <c r="U21" s="78">
        <f t="shared" si="6"/>
        <v>14</v>
      </c>
    </row>
    <row r="22" spans="2:21" ht="12.75">
      <c r="B22" s="61">
        <v>6502</v>
      </c>
      <c r="C22" s="62" t="s">
        <v>65</v>
      </c>
      <c r="D22" s="62" t="s">
        <v>46</v>
      </c>
      <c r="E22" s="63" t="s">
        <v>66</v>
      </c>
      <c r="F22" s="74">
        <v>0</v>
      </c>
      <c r="G22" s="75" t="s">
        <v>67</v>
      </c>
      <c r="H22" s="75">
        <f t="shared" si="0"/>
        <v>0</v>
      </c>
      <c r="I22" s="76">
        <v>0</v>
      </c>
      <c r="J22" s="75" t="s">
        <v>67</v>
      </c>
      <c r="K22" s="75">
        <f t="shared" si="1"/>
        <v>0</v>
      </c>
      <c r="L22" s="90" t="s">
        <v>67</v>
      </c>
      <c r="M22" s="69">
        <v>0</v>
      </c>
      <c r="N22" s="69">
        <v>0</v>
      </c>
      <c r="O22" s="70">
        <f t="shared" si="2"/>
        <v>0</v>
      </c>
      <c r="P22" s="90">
        <v>0</v>
      </c>
      <c r="Q22" s="69">
        <v>0</v>
      </c>
      <c r="R22" s="70">
        <f t="shared" si="3"/>
        <v>0</v>
      </c>
      <c r="S22" s="77">
        <f t="shared" si="4"/>
        <v>0</v>
      </c>
      <c r="T22" s="78">
        <f t="shared" si="5"/>
        <v>15</v>
      </c>
      <c r="U22" s="78" t="str">
        <f t="shared" si="6"/>
        <v>—</v>
      </c>
    </row>
    <row r="23" spans="2:21" ht="12.75">
      <c r="B23" s="61">
        <v>6504</v>
      </c>
      <c r="C23" s="62" t="s">
        <v>68</v>
      </c>
      <c r="D23" s="62" t="s">
        <v>44</v>
      </c>
      <c r="E23" s="63" t="s">
        <v>69</v>
      </c>
      <c r="F23" s="74">
        <v>0</v>
      </c>
      <c r="G23" s="75" t="s">
        <v>67</v>
      </c>
      <c r="H23" s="75">
        <f t="shared" si="0"/>
        <v>0</v>
      </c>
      <c r="I23" s="76">
        <v>0</v>
      </c>
      <c r="J23" s="75" t="s">
        <v>67</v>
      </c>
      <c r="K23" s="75">
        <f t="shared" si="1"/>
        <v>0</v>
      </c>
      <c r="L23" s="90" t="s">
        <v>67</v>
      </c>
      <c r="M23" s="69">
        <v>0</v>
      </c>
      <c r="N23" s="69">
        <v>0</v>
      </c>
      <c r="O23" s="70">
        <f t="shared" si="2"/>
        <v>0</v>
      </c>
      <c r="P23" s="90">
        <v>0</v>
      </c>
      <c r="Q23" s="69">
        <v>0</v>
      </c>
      <c r="R23" s="70">
        <f t="shared" si="3"/>
        <v>0</v>
      </c>
      <c r="S23" s="77">
        <f t="shared" si="4"/>
        <v>0</v>
      </c>
      <c r="T23" s="78">
        <f t="shared" si="5"/>
        <v>16</v>
      </c>
      <c r="U23" s="78" t="str">
        <f t="shared" si="6"/>
        <v>—</v>
      </c>
    </row>
    <row r="24" spans="2:21" ht="12.75">
      <c r="B24" s="61">
        <v>6507</v>
      </c>
      <c r="C24" s="62" t="s">
        <v>70</v>
      </c>
      <c r="D24" s="62" t="s">
        <v>43</v>
      </c>
      <c r="E24" s="63" t="s">
        <v>71</v>
      </c>
      <c r="F24" s="74">
        <v>0</v>
      </c>
      <c r="G24" s="75" t="s">
        <v>67</v>
      </c>
      <c r="H24" s="75">
        <f t="shared" si="0"/>
        <v>0</v>
      </c>
      <c r="I24" s="76">
        <v>0</v>
      </c>
      <c r="J24" s="75" t="s">
        <v>67</v>
      </c>
      <c r="K24" s="75">
        <f t="shared" si="1"/>
        <v>0</v>
      </c>
      <c r="L24" s="90" t="s">
        <v>67</v>
      </c>
      <c r="M24" s="69">
        <v>0</v>
      </c>
      <c r="N24" s="69">
        <v>0</v>
      </c>
      <c r="O24" s="70">
        <f t="shared" si="2"/>
        <v>0</v>
      </c>
      <c r="P24" s="90">
        <v>0</v>
      </c>
      <c r="Q24" s="69">
        <v>0</v>
      </c>
      <c r="R24" s="70">
        <f t="shared" si="3"/>
        <v>0</v>
      </c>
      <c r="S24" s="77">
        <f t="shared" si="4"/>
        <v>0</v>
      </c>
      <c r="T24" s="78">
        <f t="shared" si="5"/>
        <v>17</v>
      </c>
      <c r="U24" s="78" t="str">
        <f t="shared" si="6"/>
        <v>—</v>
      </c>
    </row>
    <row r="25" spans="2:21" ht="12.75">
      <c r="B25" s="61">
        <v>6508</v>
      </c>
      <c r="C25" s="62" t="s">
        <v>72</v>
      </c>
      <c r="D25" s="62" t="s">
        <v>44</v>
      </c>
      <c r="E25" s="63" t="s">
        <v>73</v>
      </c>
      <c r="F25" s="74">
        <v>0</v>
      </c>
      <c r="G25" s="75" t="s">
        <v>67</v>
      </c>
      <c r="H25" s="75">
        <f t="shared" si="0"/>
        <v>0</v>
      </c>
      <c r="I25" s="76">
        <v>0</v>
      </c>
      <c r="J25" s="75" t="s">
        <v>67</v>
      </c>
      <c r="K25" s="75">
        <f t="shared" si="1"/>
        <v>0</v>
      </c>
      <c r="L25" s="90" t="s">
        <v>67</v>
      </c>
      <c r="M25" s="69">
        <v>0</v>
      </c>
      <c r="N25" s="69">
        <v>0</v>
      </c>
      <c r="O25" s="70">
        <f t="shared" si="2"/>
        <v>0</v>
      </c>
      <c r="P25" s="90">
        <v>0</v>
      </c>
      <c r="Q25" s="69">
        <v>0</v>
      </c>
      <c r="R25" s="70">
        <f t="shared" si="3"/>
        <v>0</v>
      </c>
      <c r="S25" s="77">
        <f t="shared" si="4"/>
        <v>0</v>
      </c>
      <c r="T25" s="78">
        <f t="shared" si="5"/>
        <v>18</v>
      </c>
      <c r="U25" s="78" t="str">
        <f t="shared" si="6"/>
        <v>—</v>
      </c>
    </row>
    <row r="26" spans="2:21" ht="12.75">
      <c r="B26" s="61">
        <v>6511</v>
      </c>
      <c r="C26" s="62" t="s">
        <v>78</v>
      </c>
      <c r="D26" s="62" t="s">
        <v>46</v>
      </c>
      <c r="E26" s="63" t="s">
        <v>79</v>
      </c>
      <c r="F26" s="74">
        <v>0</v>
      </c>
      <c r="G26" s="75" t="s">
        <v>67</v>
      </c>
      <c r="H26" s="75">
        <f t="shared" si="0"/>
        <v>0</v>
      </c>
      <c r="I26" s="76">
        <v>0</v>
      </c>
      <c r="J26" s="75" t="s">
        <v>67</v>
      </c>
      <c r="K26" s="75">
        <f t="shared" si="1"/>
        <v>0</v>
      </c>
      <c r="L26" s="90" t="s">
        <v>67</v>
      </c>
      <c r="M26" s="69">
        <v>0</v>
      </c>
      <c r="N26" s="69">
        <v>0</v>
      </c>
      <c r="O26" s="70">
        <f t="shared" si="2"/>
        <v>0</v>
      </c>
      <c r="P26" s="90">
        <v>0</v>
      </c>
      <c r="Q26" s="69">
        <v>0</v>
      </c>
      <c r="R26" s="70">
        <f t="shared" si="3"/>
        <v>0</v>
      </c>
      <c r="S26" s="77">
        <f t="shared" si="4"/>
        <v>0</v>
      </c>
      <c r="T26" s="78">
        <f t="shared" si="5"/>
        <v>19</v>
      </c>
      <c r="U26" s="78" t="str">
        <f t="shared" si="6"/>
        <v>—</v>
      </c>
    </row>
    <row r="27" spans="2:21" ht="12.75">
      <c r="B27" s="61">
        <v>6517</v>
      </c>
      <c r="C27" s="62" t="s">
        <v>84</v>
      </c>
      <c r="D27" s="62" t="s">
        <v>43</v>
      </c>
      <c r="E27" s="63" t="s">
        <v>85</v>
      </c>
      <c r="F27" s="74">
        <v>0</v>
      </c>
      <c r="G27" s="75" t="s">
        <v>60</v>
      </c>
      <c r="H27" s="75">
        <f t="shared" si="0"/>
        <v>0</v>
      </c>
      <c r="I27" s="76">
        <v>0</v>
      </c>
      <c r="J27" s="75" t="s">
        <v>60</v>
      </c>
      <c r="K27" s="75">
        <f t="shared" si="1"/>
        <v>0</v>
      </c>
      <c r="L27" s="90" t="s">
        <v>67</v>
      </c>
      <c r="M27" s="69">
        <v>0</v>
      </c>
      <c r="N27" s="69">
        <v>0</v>
      </c>
      <c r="O27" s="70">
        <f t="shared" si="2"/>
        <v>0</v>
      </c>
      <c r="P27" s="90">
        <v>0</v>
      </c>
      <c r="Q27" s="69">
        <v>0</v>
      </c>
      <c r="R27" s="70">
        <f t="shared" si="3"/>
        <v>0</v>
      </c>
      <c r="S27" s="77">
        <f t="shared" si="4"/>
        <v>0</v>
      </c>
      <c r="T27" s="78">
        <f t="shared" si="5"/>
        <v>20</v>
      </c>
      <c r="U27" s="78" t="str">
        <f t="shared" si="6"/>
        <v>—</v>
      </c>
    </row>
    <row r="28" spans="2:21" ht="12.75">
      <c r="B28" s="61">
        <v>6521</v>
      </c>
      <c r="C28" s="62" t="s">
        <v>90</v>
      </c>
      <c r="D28" s="62" t="s">
        <v>46</v>
      </c>
      <c r="E28" s="63" t="s">
        <v>91</v>
      </c>
      <c r="F28" s="74">
        <v>0</v>
      </c>
      <c r="G28" s="75" t="s">
        <v>67</v>
      </c>
      <c r="H28" s="75">
        <f t="shared" si="0"/>
        <v>0</v>
      </c>
      <c r="I28" s="76">
        <v>0</v>
      </c>
      <c r="J28" s="75" t="s">
        <v>67</v>
      </c>
      <c r="K28" s="75">
        <f t="shared" si="1"/>
        <v>0</v>
      </c>
      <c r="L28" s="90" t="s">
        <v>67</v>
      </c>
      <c r="M28" s="69">
        <v>0</v>
      </c>
      <c r="N28" s="69">
        <v>0</v>
      </c>
      <c r="O28" s="70">
        <f t="shared" si="2"/>
        <v>0</v>
      </c>
      <c r="P28" s="90">
        <v>0</v>
      </c>
      <c r="Q28" s="69">
        <v>0</v>
      </c>
      <c r="R28" s="70">
        <f t="shared" si="3"/>
        <v>0</v>
      </c>
      <c r="S28" s="77">
        <f t="shared" si="4"/>
        <v>0</v>
      </c>
      <c r="T28" s="78">
        <f t="shared" si="5"/>
        <v>21</v>
      </c>
      <c r="U28" s="78" t="str">
        <f t="shared" si="6"/>
        <v>—</v>
      </c>
    </row>
    <row r="29" spans="2:21" ht="12.75">
      <c r="B29" s="61">
        <v>6522</v>
      </c>
      <c r="C29" s="62" t="s">
        <v>92</v>
      </c>
      <c r="D29" s="62" t="s">
        <v>43</v>
      </c>
      <c r="E29" s="63" t="s">
        <v>93</v>
      </c>
      <c r="F29" s="74">
        <v>0</v>
      </c>
      <c r="G29" s="75" t="s">
        <v>67</v>
      </c>
      <c r="H29" s="75">
        <f t="shared" si="0"/>
        <v>0</v>
      </c>
      <c r="I29" s="76">
        <v>0</v>
      </c>
      <c r="J29" s="75" t="s">
        <v>67</v>
      </c>
      <c r="K29" s="75">
        <f t="shared" si="1"/>
        <v>0</v>
      </c>
      <c r="L29" s="90" t="s">
        <v>67</v>
      </c>
      <c r="M29" s="69">
        <v>0</v>
      </c>
      <c r="N29" s="69">
        <v>0</v>
      </c>
      <c r="O29" s="70">
        <f t="shared" si="2"/>
        <v>0</v>
      </c>
      <c r="P29" s="90">
        <v>0</v>
      </c>
      <c r="Q29" s="69">
        <v>0</v>
      </c>
      <c r="R29" s="70">
        <f t="shared" si="3"/>
        <v>0</v>
      </c>
      <c r="S29" s="77">
        <f t="shared" si="4"/>
        <v>0</v>
      </c>
      <c r="T29" s="78">
        <f t="shared" si="5"/>
        <v>22</v>
      </c>
      <c r="U29" s="78" t="str">
        <f t="shared" si="6"/>
        <v>—</v>
      </c>
    </row>
    <row r="30" spans="2:21" ht="13.5" thickBot="1">
      <c r="B30" s="79"/>
      <c r="C30" s="80"/>
      <c r="D30" s="80"/>
      <c r="E30" s="81"/>
      <c r="F30" s="82"/>
      <c r="G30" s="80"/>
      <c r="H30" s="80"/>
      <c r="I30" s="82"/>
      <c r="J30" s="80"/>
      <c r="K30" s="80"/>
      <c r="L30" s="82"/>
      <c r="M30" s="80"/>
      <c r="N30" s="80"/>
      <c r="O30" s="83"/>
      <c r="P30" s="82"/>
      <c r="Q30" s="80"/>
      <c r="R30" s="83"/>
      <c r="S30" s="84"/>
      <c r="T30" s="85"/>
      <c r="U30" s="85"/>
    </row>
  </sheetData>
  <sheetProtection/>
  <mergeCells count="11"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  <mergeCell ref="U6:U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28"/>
  <sheetViews>
    <sheetView zoomScale="85" zoomScaleNormal="85"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5" width="7.75390625" style="38" customWidth="1"/>
    <col min="16" max="18" width="7.75390625" style="38" hidden="1" customWidth="1"/>
    <col min="19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«Чемпионат города Перми»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94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95" t="s">
        <v>22</v>
      </c>
      <c r="C6" s="101" t="s">
        <v>23</v>
      </c>
      <c r="D6" s="110" t="s">
        <v>24</v>
      </c>
      <c r="E6" s="103" t="s">
        <v>25</v>
      </c>
      <c r="F6" s="108" t="s">
        <v>26</v>
      </c>
      <c r="G6" s="106"/>
      <c r="H6" s="106"/>
      <c r="I6" s="105" t="s">
        <v>27</v>
      </c>
      <c r="J6" s="106"/>
      <c r="K6" s="106"/>
      <c r="L6" s="105" t="s">
        <v>35</v>
      </c>
      <c r="M6" s="106"/>
      <c r="N6" s="106"/>
      <c r="O6" s="107"/>
      <c r="P6" s="105" t="s">
        <v>36</v>
      </c>
      <c r="Q6" s="106"/>
      <c r="R6" s="107"/>
      <c r="S6" s="97" t="s">
        <v>37</v>
      </c>
      <c r="T6" s="93" t="s">
        <v>30</v>
      </c>
      <c r="U6" s="93" t="s">
        <v>30</v>
      </c>
    </row>
    <row r="7" spans="2:21" ht="34.5" thickBot="1">
      <c r="B7" s="96"/>
      <c r="C7" s="102"/>
      <c r="D7" s="111"/>
      <c r="E7" s="104"/>
      <c r="F7" s="56" t="s">
        <v>31</v>
      </c>
      <c r="G7" s="57" t="s">
        <v>32</v>
      </c>
      <c r="H7" s="57" t="s">
        <v>38</v>
      </c>
      <c r="I7" s="59" t="s">
        <v>31</v>
      </c>
      <c r="J7" s="57" t="s">
        <v>32</v>
      </c>
      <c r="K7" s="57" t="s">
        <v>38</v>
      </c>
      <c r="L7" s="59" t="s">
        <v>32</v>
      </c>
      <c r="M7" s="57" t="s">
        <v>39</v>
      </c>
      <c r="N7" s="57" t="s">
        <v>40</v>
      </c>
      <c r="O7" s="60" t="s">
        <v>38</v>
      </c>
      <c r="P7" s="59" t="s">
        <v>32</v>
      </c>
      <c r="Q7" s="57" t="s">
        <v>41</v>
      </c>
      <c r="R7" s="60" t="s">
        <v>38</v>
      </c>
      <c r="S7" s="113"/>
      <c r="T7" s="112"/>
      <c r="U7" s="112"/>
    </row>
    <row r="8" spans="2:21" ht="12.75">
      <c r="B8" s="61">
        <v>5503</v>
      </c>
      <c r="C8" s="62" t="s">
        <v>97</v>
      </c>
      <c r="D8" s="62" t="s">
        <v>44</v>
      </c>
      <c r="E8" s="63" t="s">
        <v>98</v>
      </c>
      <c r="F8" s="74">
        <v>0</v>
      </c>
      <c r="G8" s="75">
        <v>37.4</v>
      </c>
      <c r="H8" s="75">
        <f aca="true" t="shared" si="0" ref="H8:H27">IF(OR(G8="снят",G8="н/я",G8="н/ф",G8=0),0,120-G8-F8)</f>
        <v>82.6</v>
      </c>
      <c r="I8" s="76">
        <v>0</v>
      </c>
      <c r="J8" s="75">
        <v>33.14</v>
      </c>
      <c r="K8" s="75">
        <f aca="true" t="shared" si="1" ref="K8:K27">IF(OR(J8="снят",J8="н/я",J8="н/ф",J8=0),0,100-J8-I8)</f>
        <v>66.86</v>
      </c>
      <c r="L8" s="90">
        <v>37</v>
      </c>
      <c r="M8" s="69">
        <v>41</v>
      </c>
      <c r="N8" s="69">
        <v>10</v>
      </c>
      <c r="O8" s="70">
        <f aca="true" t="shared" si="2" ref="O8:O27">IF(OR(L8="снят",L8="н/я",L8="н/ф",L8=0),0,M8+N8)</f>
        <v>51</v>
      </c>
      <c r="P8" s="90">
        <v>0</v>
      </c>
      <c r="Q8" s="69">
        <v>0</v>
      </c>
      <c r="R8" s="70">
        <f aca="true" t="shared" si="3" ref="R8:R27">IF(OR(P8="снят",P8="н/я",P8="н/ф",P8=0),0,Q8)</f>
        <v>0</v>
      </c>
      <c r="S8" s="71">
        <f aca="true" t="shared" si="4" ref="S8:S27">SUMIF($7:$7,"баллы",$A8:$IV8)</f>
        <v>200.45999999999998</v>
      </c>
      <c r="T8" s="73">
        <v>1</v>
      </c>
      <c r="U8" s="73">
        <f>IF(S8=0,"—",1)</f>
        <v>1</v>
      </c>
    </row>
    <row r="9" spans="2:21" ht="12.75">
      <c r="B9" s="61">
        <v>5502</v>
      </c>
      <c r="C9" s="62" t="s">
        <v>50</v>
      </c>
      <c r="D9" s="62" t="s">
        <v>43</v>
      </c>
      <c r="E9" s="63" t="s">
        <v>104</v>
      </c>
      <c r="F9" s="74">
        <v>10</v>
      </c>
      <c r="G9" s="75">
        <v>37.46</v>
      </c>
      <c r="H9" s="75">
        <f t="shared" si="0"/>
        <v>72.53999999999999</v>
      </c>
      <c r="I9" s="76">
        <v>5</v>
      </c>
      <c r="J9" s="75">
        <v>31.59</v>
      </c>
      <c r="K9" s="75">
        <f t="shared" si="1"/>
        <v>63.41</v>
      </c>
      <c r="L9" s="90">
        <v>37</v>
      </c>
      <c r="M9" s="69">
        <v>41</v>
      </c>
      <c r="N9" s="69">
        <v>10</v>
      </c>
      <c r="O9" s="70">
        <f t="shared" si="2"/>
        <v>51</v>
      </c>
      <c r="P9" s="90">
        <v>0</v>
      </c>
      <c r="Q9" s="69">
        <v>0</v>
      </c>
      <c r="R9" s="70">
        <f t="shared" si="3"/>
        <v>0</v>
      </c>
      <c r="S9" s="77">
        <f t="shared" si="4"/>
        <v>186.95</v>
      </c>
      <c r="T9" s="78">
        <f aca="true" t="shared" si="5" ref="T9:T27">T8+1</f>
        <v>2</v>
      </c>
      <c r="U9" s="78">
        <f aca="true" t="shared" si="6" ref="U9:U27">IF(S9=0,"—",U8+1)</f>
        <v>2</v>
      </c>
    </row>
    <row r="10" spans="2:21" ht="12.75">
      <c r="B10" s="61">
        <v>5510</v>
      </c>
      <c r="C10" s="62" t="s">
        <v>99</v>
      </c>
      <c r="D10" s="62" t="s">
        <v>46</v>
      </c>
      <c r="E10" s="63" t="s">
        <v>100</v>
      </c>
      <c r="F10" s="74">
        <v>0</v>
      </c>
      <c r="G10" s="75">
        <v>40.24</v>
      </c>
      <c r="H10" s="75">
        <f t="shared" si="0"/>
        <v>79.75999999999999</v>
      </c>
      <c r="I10" s="76">
        <v>5</v>
      </c>
      <c r="J10" s="75">
        <v>36.25</v>
      </c>
      <c r="K10" s="75">
        <f t="shared" si="1"/>
        <v>58.75</v>
      </c>
      <c r="L10" s="90">
        <v>35.85</v>
      </c>
      <c r="M10" s="69">
        <v>27</v>
      </c>
      <c r="N10" s="69">
        <v>10</v>
      </c>
      <c r="O10" s="70">
        <f t="shared" si="2"/>
        <v>37</v>
      </c>
      <c r="P10" s="90">
        <v>0</v>
      </c>
      <c r="Q10" s="69">
        <v>0</v>
      </c>
      <c r="R10" s="70">
        <f t="shared" si="3"/>
        <v>0</v>
      </c>
      <c r="S10" s="77">
        <f t="shared" si="4"/>
        <v>175.51</v>
      </c>
      <c r="T10" s="78">
        <f t="shared" si="5"/>
        <v>3</v>
      </c>
      <c r="U10" s="78">
        <f t="shared" si="6"/>
        <v>3</v>
      </c>
    </row>
    <row r="11" spans="2:21" ht="12.75">
      <c r="B11" s="61">
        <v>5508</v>
      </c>
      <c r="C11" s="62" t="s">
        <v>82</v>
      </c>
      <c r="D11" s="62" t="s">
        <v>45</v>
      </c>
      <c r="E11" s="63" t="s">
        <v>103</v>
      </c>
      <c r="F11" s="74">
        <v>5</v>
      </c>
      <c r="G11" s="75">
        <v>38.2</v>
      </c>
      <c r="H11" s="75">
        <f t="shared" si="0"/>
        <v>76.8</v>
      </c>
      <c r="I11" s="76">
        <v>5</v>
      </c>
      <c r="J11" s="75">
        <v>32.53</v>
      </c>
      <c r="K11" s="75">
        <f t="shared" si="1"/>
        <v>62.47</v>
      </c>
      <c r="L11" s="90">
        <v>33.7</v>
      </c>
      <c r="M11" s="69">
        <v>34</v>
      </c>
      <c r="N11" s="69">
        <v>0</v>
      </c>
      <c r="O11" s="70">
        <f t="shared" si="2"/>
        <v>34</v>
      </c>
      <c r="P11" s="90">
        <v>0</v>
      </c>
      <c r="Q11" s="69">
        <v>0</v>
      </c>
      <c r="R11" s="70">
        <f t="shared" si="3"/>
        <v>0</v>
      </c>
      <c r="S11" s="77">
        <f t="shared" si="4"/>
        <v>173.26999999999998</v>
      </c>
      <c r="T11" s="78">
        <f t="shared" si="5"/>
        <v>4</v>
      </c>
      <c r="U11" s="78">
        <f t="shared" si="6"/>
        <v>4</v>
      </c>
    </row>
    <row r="12" spans="2:21" ht="12.75">
      <c r="B12" s="61">
        <v>5501</v>
      </c>
      <c r="C12" s="62" t="s">
        <v>101</v>
      </c>
      <c r="D12" s="62" t="s">
        <v>46</v>
      </c>
      <c r="E12" s="63" t="s">
        <v>102</v>
      </c>
      <c r="F12" s="74">
        <v>5</v>
      </c>
      <c r="G12" s="75">
        <v>45.25</v>
      </c>
      <c r="H12" s="75">
        <f t="shared" si="0"/>
        <v>69.75</v>
      </c>
      <c r="I12" s="76">
        <v>0</v>
      </c>
      <c r="J12" s="75">
        <v>38.13</v>
      </c>
      <c r="K12" s="75">
        <f t="shared" si="1"/>
        <v>61.87</v>
      </c>
      <c r="L12" s="90">
        <v>37</v>
      </c>
      <c r="M12" s="69">
        <v>33</v>
      </c>
      <c r="N12" s="69">
        <v>7</v>
      </c>
      <c r="O12" s="70">
        <f t="shared" si="2"/>
        <v>40</v>
      </c>
      <c r="P12" s="90">
        <v>0</v>
      </c>
      <c r="Q12" s="69">
        <v>0</v>
      </c>
      <c r="R12" s="70">
        <f t="shared" si="3"/>
        <v>0</v>
      </c>
      <c r="S12" s="77">
        <f t="shared" si="4"/>
        <v>171.62</v>
      </c>
      <c r="T12" s="78">
        <f t="shared" si="5"/>
        <v>5</v>
      </c>
      <c r="U12" s="78">
        <f t="shared" si="6"/>
        <v>5</v>
      </c>
    </row>
    <row r="13" spans="2:21" ht="12.75">
      <c r="B13" s="61">
        <v>5511</v>
      </c>
      <c r="C13" s="62" t="s">
        <v>105</v>
      </c>
      <c r="D13" s="62" t="s">
        <v>46</v>
      </c>
      <c r="E13" s="63" t="s">
        <v>106</v>
      </c>
      <c r="F13" s="74">
        <v>5</v>
      </c>
      <c r="G13" s="75">
        <v>51.87</v>
      </c>
      <c r="H13" s="75">
        <f t="shared" si="0"/>
        <v>63.129999999999995</v>
      </c>
      <c r="I13" s="76">
        <v>5</v>
      </c>
      <c r="J13" s="75">
        <v>45.93</v>
      </c>
      <c r="K13" s="75">
        <f t="shared" si="1"/>
        <v>49.07</v>
      </c>
      <c r="L13" s="90">
        <v>43.96</v>
      </c>
      <c r="M13" s="69">
        <v>16</v>
      </c>
      <c r="N13" s="69">
        <v>0</v>
      </c>
      <c r="O13" s="70">
        <f t="shared" si="2"/>
        <v>16</v>
      </c>
      <c r="P13" s="90">
        <v>0</v>
      </c>
      <c r="Q13" s="69">
        <v>0</v>
      </c>
      <c r="R13" s="70">
        <f t="shared" si="3"/>
        <v>0</v>
      </c>
      <c r="S13" s="77">
        <f t="shared" si="4"/>
        <v>128.2</v>
      </c>
      <c r="T13" s="78">
        <f t="shared" si="5"/>
        <v>6</v>
      </c>
      <c r="U13" s="78">
        <f t="shared" si="6"/>
        <v>6</v>
      </c>
    </row>
    <row r="14" spans="2:21" ht="12.75">
      <c r="B14" s="61">
        <v>5504</v>
      </c>
      <c r="C14" s="62" t="s">
        <v>109</v>
      </c>
      <c r="D14" s="62" t="s">
        <v>43</v>
      </c>
      <c r="E14" s="63" t="s">
        <v>111</v>
      </c>
      <c r="F14" s="74">
        <v>10</v>
      </c>
      <c r="G14" s="75">
        <v>43.36</v>
      </c>
      <c r="H14" s="75">
        <f t="shared" si="0"/>
        <v>66.64</v>
      </c>
      <c r="I14" s="76">
        <v>0</v>
      </c>
      <c r="J14" s="75" t="s">
        <v>60</v>
      </c>
      <c r="K14" s="75">
        <f t="shared" si="1"/>
        <v>0</v>
      </c>
      <c r="L14" s="90">
        <v>37</v>
      </c>
      <c r="M14" s="69">
        <v>32</v>
      </c>
      <c r="N14" s="69">
        <v>10</v>
      </c>
      <c r="O14" s="70">
        <f t="shared" si="2"/>
        <v>42</v>
      </c>
      <c r="P14" s="90">
        <v>0</v>
      </c>
      <c r="Q14" s="69">
        <v>0</v>
      </c>
      <c r="R14" s="70">
        <f t="shared" si="3"/>
        <v>0</v>
      </c>
      <c r="S14" s="77">
        <f t="shared" si="4"/>
        <v>108.64</v>
      </c>
      <c r="T14" s="78">
        <f t="shared" si="5"/>
        <v>7</v>
      </c>
      <c r="U14" s="78">
        <f t="shared" si="6"/>
        <v>7</v>
      </c>
    </row>
    <row r="15" spans="2:21" ht="12.75">
      <c r="B15" s="61">
        <v>5518</v>
      </c>
      <c r="C15" s="62" t="s">
        <v>109</v>
      </c>
      <c r="D15" s="62" t="s">
        <v>43</v>
      </c>
      <c r="E15" s="63" t="s">
        <v>110</v>
      </c>
      <c r="F15" s="74">
        <v>10</v>
      </c>
      <c r="G15" s="75">
        <v>40.46</v>
      </c>
      <c r="H15" s="75">
        <f t="shared" si="0"/>
        <v>69.53999999999999</v>
      </c>
      <c r="I15" s="76">
        <v>0</v>
      </c>
      <c r="J15" s="75" t="s">
        <v>60</v>
      </c>
      <c r="K15" s="75">
        <f t="shared" si="1"/>
        <v>0</v>
      </c>
      <c r="L15" s="90">
        <v>38.5</v>
      </c>
      <c r="M15" s="69">
        <v>29</v>
      </c>
      <c r="N15" s="69">
        <v>0</v>
      </c>
      <c r="O15" s="70">
        <f t="shared" si="2"/>
        <v>29</v>
      </c>
      <c r="P15" s="90">
        <v>0</v>
      </c>
      <c r="Q15" s="69">
        <v>0</v>
      </c>
      <c r="R15" s="70">
        <f t="shared" si="3"/>
        <v>0</v>
      </c>
      <c r="S15" s="77">
        <f t="shared" si="4"/>
        <v>98.53999999999999</v>
      </c>
      <c r="T15" s="78">
        <f t="shared" si="5"/>
        <v>8</v>
      </c>
      <c r="U15" s="78">
        <f t="shared" si="6"/>
        <v>8</v>
      </c>
    </row>
    <row r="16" spans="2:21" ht="12.75">
      <c r="B16" s="61">
        <v>5507</v>
      </c>
      <c r="C16" s="62" t="s">
        <v>112</v>
      </c>
      <c r="D16" s="62" t="s">
        <v>46</v>
      </c>
      <c r="E16" s="63" t="s">
        <v>113</v>
      </c>
      <c r="F16" s="74">
        <v>5</v>
      </c>
      <c r="G16" s="75">
        <v>50.54</v>
      </c>
      <c r="H16" s="75">
        <f t="shared" si="0"/>
        <v>64.46000000000001</v>
      </c>
      <c r="I16" s="76">
        <v>0</v>
      </c>
      <c r="J16" s="75" t="s">
        <v>60</v>
      </c>
      <c r="K16" s="75">
        <f t="shared" si="1"/>
        <v>0</v>
      </c>
      <c r="L16" s="90">
        <v>35.64</v>
      </c>
      <c r="M16" s="69">
        <v>21</v>
      </c>
      <c r="N16" s="69">
        <v>10</v>
      </c>
      <c r="O16" s="70">
        <f t="shared" si="2"/>
        <v>31</v>
      </c>
      <c r="P16" s="90">
        <v>0</v>
      </c>
      <c r="Q16" s="69">
        <v>0</v>
      </c>
      <c r="R16" s="70">
        <f t="shared" si="3"/>
        <v>0</v>
      </c>
      <c r="S16" s="77">
        <f t="shared" si="4"/>
        <v>95.46000000000001</v>
      </c>
      <c r="T16" s="78">
        <f t="shared" si="5"/>
        <v>9</v>
      </c>
      <c r="U16" s="78">
        <f t="shared" si="6"/>
        <v>9</v>
      </c>
    </row>
    <row r="17" spans="2:21" ht="12.75">
      <c r="B17" s="61">
        <v>5509</v>
      </c>
      <c r="C17" s="62" t="s">
        <v>107</v>
      </c>
      <c r="D17" s="62" t="s">
        <v>43</v>
      </c>
      <c r="E17" s="63" t="s">
        <v>108</v>
      </c>
      <c r="F17" s="74">
        <v>0</v>
      </c>
      <c r="G17" s="75" t="s">
        <v>60</v>
      </c>
      <c r="H17" s="75">
        <f t="shared" si="0"/>
        <v>0</v>
      </c>
      <c r="I17" s="76">
        <v>5</v>
      </c>
      <c r="J17" s="75">
        <v>36.52</v>
      </c>
      <c r="K17" s="75">
        <f t="shared" si="1"/>
        <v>58.48</v>
      </c>
      <c r="L17" s="90">
        <v>37.2</v>
      </c>
      <c r="M17" s="69">
        <v>36</v>
      </c>
      <c r="N17" s="69">
        <v>0</v>
      </c>
      <c r="O17" s="70">
        <f t="shared" si="2"/>
        <v>36</v>
      </c>
      <c r="P17" s="90">
        <v>0</v>
      </c>
      <c r="Q17" s="69">
        <v>0</v>
      </c>
      <c r="R17" s="70">
        <f t="shared" si="3"/>
        <v>0</v>
      </c>
      <c r="S17" s="77">
        <f t="shared" si="4"/>
        <v>94.47999999999999</v>
      </c>
      <c r="T17" s="78">
        <f t="shared" si="5"/>
        <v>10</v>
      </c>
      <c r="U17" s="78">
        <f t="shared" si="6"/>
        <v>10</v>
      </c>
    </row>
    <row r="18" spans="2:21" ht="12.75">
      <c r="B18" s="61">
        <v>5516</v>
      </c>
      <c r="C18" s="62" t="s">
        <v>112</v>
      </c>
      <c r="D18" s="62" t="s">
        <v>46</v>
      </c>
      <c r="E18" s="63" t="s">
        <v>114</v>
      </c>
      <c r="F18" s="74">
        <v>15</v>
      </c>
      <c r="G18" s="75">
        <v>46.01</v>
      </c>
      <c r="H18" s="75">
        <f t="shared" si="0"/>
        <v>58.99000000000001</v>
      </c>
      <c r="I18" s="76">
        <v>0</v>
      </c>
      <c r="J18" s="75" t="s">
        <v>60</v>
      </c>
      <c r="K18" s="75">
        <f t="shared" si="1"/>
        <v>0</v>
      </c>
      <c r="L18" s="90">
        <v>39.3</v>
      </c>
      <c r="M18" s="69">
        <v>23</v>
      </c>
      <c r="N18" s="69">
        <v>0</v>
      </c>
      <c r="O18" s="70">
        <f t="shared" si="2"/>
        <v>23</v>
      </c>
      <c r="P18" s="90">
        <v>0</v>
      </c>
      <c r="Q18" s="69">
        <v>0</v>
      </c>
      <c r="R18" s="70">
        <f t="shared" si="3"/>
        <v>0</v>
      </c>
      <c r="S18" s="77">
        <f t="shared" si="4"/>
        <v>81.99000000000001</v>
      </c>
      <c r="T18" s="78">
        <f t="shared" si="5"/>
        <v>11</v>
      </c>
      <c r="U18" s="78">
        <f t="shared" si="6"/>
        <v>11</v>
      </c>
    </row>
    <row r="19" spans="2:21" ht="12.75">
      <c r="B19" s="61">
        <v>5506</v>
      </c>
      <c r="C19" s="62" t="s">
        <v>116</v>
      </c>
      <c r="D19" s="62" t="s">
        <v>43</v>
      </c>
      <c r="E19" s="63" t="s">
        <v>117</v>
      </c>
      <c r="F19" s="74">
        <v>0</v>
      </c>
      <c r="G19" s="75" t="s">
        <v>60</v>
      </c>
      <c r="H19" s="75">
        <f t="shared" si="0"/>
        <v>0</v>
      </c>
      <c r="I19" s="76">
        <v>0</v>
      </c>
      <c r="J19" s="75" t="s">
        <v>67</v>
      </c>
      <c r="K19" s="75">
        <f t="shared" si="1"/>
        <v>0</v>
      </c>
      <c r="L19" s="90">
        <v>36.24</v>
      </c>
      <c r="M19" s="69">
        <v>42</v>
      </c>
      <c r="N19" s="69">
        <v>10</v>
      </c>
      <c r="O19" s="70">
        <f t="shared" si="2"/>
        <v>52</v>
      </c>
      <c r="P19" s="90">
        <v>0</v>
      </c>
      <c r="Q19" s="69">
        <v>0</v>
      </c>
      <c r="R19" s="70">
        <f t="shared" si="3"/>
        <v>0</v>
      </c>
      <c r="S19" s="77">
        <f t="shared" si="4"/>
        <v>52</v>
      </c>
      <c r="T19" s="78">
        <f t="shared" si="5"/>
        <v>12</v>
      </c>
      <c r="U19" s="78">
        <f t="shared" si="6"/>
        <v>12</v>
      </c>
    </row>
    <row r="20" spans="2:21" ht="12.75">
      <c r="B20" s="61">
        <v>5517</v>
      </c>
      <c r="C20" s="62" t="s">
        <v>126</v>
      </c>
      <c r="D20" s="62" t="s">
        <v>46</v>
      </c>
      <c r="E20" s="63" t="s">
        <v>127</v>
      </c>
      <c r="F20" s="74">
        <v>0</v>
      </c>
      <c r="G20" s="75" t="s">
        <v>60</v>
      </c>
      <c r="H20" s="75">
        <f t="shared" si="0"/>
        <v>0</v>
      </c>
      <c r="I20" s="76">
        <v>0</v>
      </c>
      <c r="J20" s="75" t="s">
        <v>60</v>
      </c>
      <c r="K20" s="75">
        <f t="shared" si="1"/>
        <v>0</v>
      </c>
      <c r="L20" s="90">
        <v>51.86</v>
      </c>
      <c r="M20" s="69">
        <v>3</v>
      </c>
      <c r="N20" s="69">
        <v>0</v>
      </c>
      <c r="O20" s="70">
        <f t="shared" si="2"/>
        <v>3</v>
      </c>
      <c r="P20" s="90">
        <v>0</v>
      </c>
      <c r="Q20" s="69">
        <v>0</v>
      </c>
      <c r="R20" s="70">
        <f t="shared" si="3"/>
        <v>0</v>
      </c>
      <c r="S20" s="77">
        <f t="shared" si="4"/>
        <v>3</v>
      </c>
      <c r="T20" s="78">
        <f t="shared" si="5"/>
        <v>13</v>
      </c>
      <c r="U20" s="78">
        <f t="shared" si="6"/>
        <v>13</v>
      </c>
    </row>
    <row r="21" spans="2:21" ht="12.75">
      <c r="B21" s="61">
        <v>5505</v>
      </c>
      <c r="C21" s="62" t="s">
        <v>70</v>
      </c>
      <c r="D21" s="62" t="s">
        <v>43</v>
      </c>
      <c r="E21" s="63" t="s">
        <v>115</v>
      </c>
      <c r="F21" s="74">
        <v>0</v>
      </c>
      <c r="G21" s="75" t="s">
        <v>67</v>
      </c>
      <c r="H21" s="75">
        <f t="shared" si="0"/>
        <v>0</v>
      </c>
      <c r="I21" s="76">
        <v>0</v>
      </c>
      <c r="J21" s="75" t="s">
        <v>67</v>
      </c>
      <c r="K21" s="75">
        <f t="shared" si="1"/>
        <v>0</v>
      </c>
      <c r="L21" s="90" t="s">
        <v>67</v>
      </c>
      <c r="M21" s="69">
        <v>0</v>
      </c>
      <c r="N21" s="69">
        <v>0</v>
      </c>
      <c r="O21" s="70">
        <f t="shared" si="2"/>
        <v>0</v>
      </c>
      <c r="P21" s="90">
        <v>0</v>
      </c>
      <c r="Q21" s="69">
        <v>0</v>
      </c>
      <c r="R21" s="70">
        <f t="shared" si="3"/>
        <v>0</v>
      </c>
      <c r="S21" s="77">
        <f t="shared" si="4"/>
        <v>0</v>
      </c>
      <c r="T21" s="78">
        <f t="shared" si="5"/>
        <v>14</v>
      </c>
      <c r="U21" s="78" t="str">
        <f t="shared" si="6"/>
        <v>—</v>
      </c>
    </row>
    <row r="22" spans="2:21" ht="12.75">
      <c r="B22" s="61">
        <v>5512</v>
      </c>
      <c r="C22" s="62" t="s">
        <v>118</v>
      </c>
      <c r="D22" s="62" t="s">
        <v>43</v>
      </c>
      <c r="E22" s="63" t="s">
        <v>119</v>
      </c>
      <c r="F22" s="74">
        <v>0</v>
      </c>
      <c r="G22" s="75" t="s">
        <v>67</v>
      </c>
      <c r="H22" s="75">
        <f t="shared" si="0"/>
        <v>0</v>
      </c>
      <c r="I22" s="76">
        <v>0</v>
      </c>
      <c r="J22" s="75" t="s">
        <v>67</v>
      </c>
      <c r="K22" s="75">
        <f t="shared" si="1"/>
        <v>0</v>
      </c>
      <c r="L22" s="90" t="s">
        <v>67</v>
      </c>
      <c r="M22" s="69">
        <v>0</v>
      </c>
      <c r="N22" s="69">
        <v>0</v>
      </c>
      <c r="O22" s="70">
        <f t="shared" si="2"/>
        <v>0</v>
      </c>
      <c r="P22" s="90">
        <v>0</v>
      </c>
      <c r="Q22" s="69">
        <v>0</v>
      </c>
      <c r="R22" s="70">
        <f t="shared" si="3"/>
        <v>0</v>
      </c>
      <c r="S22" s="77">
        <f t="shared" si="4"/>
        <v>0</v>
      </c>
      <c r="T22" s="78">
        <f t="shared" si="5"/>
        <v>15</v>
      </c>
      <c r="U22" s="78" t="str">
        <f t="shared" si="6"/>
        <v>—</v>
      </c>
    </row>
    <row r="23" spans="2:21" ht="12.75">
      <c r="B23" s="61">
        <v>5513</v>
      </c>
      <c r="C23" s="62" t="s">
        <v>120</v>
      </c>
      <c r="D23" s="62" t="s">
        <v>43</v>
      </c>
      <c r="E23" s="63" t="s">
        <v>121</v>
      </c>
      <c r="F23" s="74">
        <v>0</v>
      </c>
      <c r="G23" s="75" t="s">
        <v>60</v>
      </c>
      <c r="H23" s="75">
        <f t="shared" si="0"/>
        <v>0</v>
      </c>
      <c r="I23" s="76">
        <v>0</v>
      </c>
      <c r="J23" s="75" t="s">
        <v>60</v>
      </c>
      <c r="K23" s="75">
        <f t="shared" si="1"/>
        <v>0</v>
      </c>
      <c r="L23" s="90" t="s">
        <v>60</v>
      </c>
      <c r="M23" s="69">
        <v>0</v>
      </c>
      <c r="N23" s="69">
        <v>0</v>
      </c>
      <c r="O23" s="70">
        <f t="shared" si="2"/>
        <v>0</v>
      </c>
      <c r="P23" s="90">
        <v>0</v>
      </c>
      <c r="Q23" s="69">
        <v>0</v>
      </c>
      <c r="R23" s="70">
        <f t="shared" si="3"/>
        <v>0</v>
      </c>
      <c r="S23" s="77">
        <f t="shared" si="4"/>
        <v>0</v>
      </c>
      <c r="T23" s="78">
        <f t="shared" si="5"/>
        <v>16</v>
      </c>
      <c r="U23" s="78" t="str">
        <f t="shared" si="6"/>
        <v>—</v>
      </c>
    </row>
    <row r="24" spans="2:21" ht="12.75">
      <c r="B24" s="61">
        <v>5514</v>
      </c>
      <c r="C24" s="62" t="s">
        <v>122</v>
      </c>
      <c r="D24" s="62" t="s">
        <v>46</v>
      </c>
      <c r="E24" s="63" t="s">
        <v>123</v>
      </c>
      <c r="F24" s="74">
        <v>0</v>
      </c>
      <c r="G24" s="75" t="s">
        <v>67</v>
      </c>
      <c r="H24" s="75">
        <f t="shared" si="0"/>
        <v>0</v>
      </c>
      <c r="I24" s="76">
        <v>0</v>
      </c>
      <c r="J24" s="75" t="s">
        <v>67</v>
      </c>
      <c r="K24" s="75">
        <f t="shared" si="1"/>
        <v>0</v>
      </c>
      <c r="L24" s="90" t="s">
        <v>67</v>
      </c>
      <c r="M24" s="69">
        <v>0</v>
      </c>
      <c r="N24" s="69">
        <v>0</v>
      </c>
      <c r="O24" s="70">
        <f t="shared" si="2"/>
        <v>0</v>
      </c>
      <c r="P24" s="90">
        <v>0</v>
      </c>
      <c r="Q24" s="69">
        <v>0</v>
      </c>
      <c r="R24" s="70">
        <f t="shared" si="3"/>
        <v>0</v>
      </c>
      <c r="S24" s="77">
        <f t="shared" si="4"/>
        <v>0</v>
      </c>
      <c r="T24" s="78">
        <f t="shared" si="5"/>
        <v>17</v>
      </c>
      <c r="U24" s="78" t="str">
        <f t="shared" si="6"/>
        <v>—</v>
      </c>
    </row>
    <row r="25" spans="2:21" ht="12.75">
      <c r="B25" s="61">
        <v>5515</v>
      </c>
      <c r="C25" s="62" t="s">
        <v>124</v>
      </c>
      <c r="D25" s="62" t="s">
        <v>43</v>
      </c>
      <c r="E25" s="63" t="s">
        <v>125</v>
      </c>
      <c r="F25" s="74">
        <v>0</v>
      </c>
      <c r="G25" s="75" t="s">
        <v>67</v>
      </c>
      <c r="H25" s="75">
        <f t="shared" si="0"/>
        <v>0</v>
      </c>
      <c r="I25" s="76">
        <v>0</v>
      </c>
      <c r="J25" s="75" t="s">
        <v>67</v>
      </c>
      <c r="K25" s="75">
        <f t="shared" si="1"/>
        <v>0</v>
      </c>
      <c r="L25" s="90" t="s">
        <v>67</v>
      </c>
      <c r="M25" s="69">
        <v>0</v>
      </c>
      <c r="N25" s="69">
        <v>0</v>
      </c>
      <c r="O25" s="70">
        <f t="shared" si="2"/>
        <v>0</v>
      </c>
      <c r="P25" s="90">
        <v>0</v>
      </c>
      <c r="Q25" s="69">
        <v>0</v>
      </c>
      <c r="R25" s="70">
        <f t="shared" si="3"/>
        <v>0</v>
      </c>
      <c r="S25" s="77">
        <f t="shared" si="4"/>
        <v>0</v>
      </c>
      <c r="T25" s="78">
        <f t="shared" si="5"/>
        <v>18</v>
      </c>
      <c r="U25" s="78" t="str">
        <f t="shared" si="6"/>
        <v>—</v>
      </c>
    </row>
    <row r="26" spans="2:21" ht="12.75">
      <c r="B26" s="61">
        <v>5519</v>
      </c>
      <c r="C26" s="62" t="s">
        <v>128</v>
      </c>
      <c r="D26" s="62" t="s">
        <v>46</v>
      </c>
      <c r="E26" s="63" t="s">
        <v>129</v>
      </c>
      <c r="F26" s="74">
        <v>0</v>
      </c>
      <c r="G26" s="75" t="s">
        <v>60</v>
      </c>
      <c r="H26" s="75">
        <f t="shared" si="0"/>
        <v>0</v>
      </c>
      <c r="I26" s="76">
        <v>0</v>
      </c>
      <c r="J26" s="75" t="s">
        <v>60</v>
      </c>
      <c r="K26" s="75">
        <f t="shared" si="1"/>
        <v>0</v>
      </c>
      <c r="L26" s="90" t="s">
        <v>60</v>
      </c>
      <c r="M26" s="69">
        <v>0</v>
      </c>
      <c r="N26" s="69">
        <v>0</v>
      </c>
      <c r="O26" s="70">
        <f t="shared" si="2"/>
        <v>0</v>
      </c>
      <c r="P26" s="90">
        <v>0</v>
      </c>
      <c r="Q26" s="69">
        <v>0</v>
      </c>
      <c r="R26" s="70">
        <f t="shared" si="3"/>
        <v>0</v>
      </c>
      <c r="S26" s="77">
        <f t="shared" si="4"/>
        <v>0</v>
      </c>
      <c r="T26" s="78">
        <f t="shared" si="5"/>
        <v>19</v>
      </c>
      <c r="U26" s="78" t="str">
        <f t="shared" si="6"/>
        <v>—</v>
      </c>
    </row>
    <row r="27" spans="2:21" ht="12.75">
      <c r="B27" s="61">
        <v>5520</v>
      </c>
      <c r="C27" s="62" t="s">
        <v>80</v>
      </c>
      <c r="D27" s="62" t="s">
        <v>44</v>
      </c>
      <c r="E27" s="63" t="s">
        <v>130</v>
      </c>
      <c r="F27" s="74">
        <v>0</v>
      </c>
      <c r="G27" s="75" t="s">
        <v>60</v>
      </c>
      <c r="H27" s="75">
        <f t="shared" si="0"/>
        <v>0</v>
      </c>
      <c r="I27" s="76">
        <v>0</v>
      </c>
      <c r="J27" s="75" t="s">
        <v>60</v>
      </c>
      <c r="K27" s="75">
        <f t="shared" si="1"/>
        <v>0</v>
      </c>
      <c r="L27" s="90" t="s">
        <v>60</v>
      </c>
      <c r="M27" s="69">
        <v>0</v>
      </c>
      <c r="N27" s="69">
        <v>0</v>
      </c>
      <c r="O27" s="70">
        <f t="shared" si="2"/>
        <v>0</v>
      </c>
      <c r="P27" s="90">
        <v>0</v>
      </c>
      <c r="Q27" s="69">
        <v>0</v>
      </c>
      <c r="R27" s="70">
        <f t="shared" si="3"/>
        <v>0</v>
      </c>
      <c r="S27" s="77">
        <f t="shared" si="4"/>
        <v>0</v>
      </c>
      <c r="T27" s="78">
        <f t="shared" si="5"/>
        <v>20</v>
      </c>
      <c r="U27" s="78" t="str">
        <f t="shared" si="6"/>
        <v>—</v>
      </c>
    </row>
    <row r="28" spans="2:21" ht="13.5" thickBot="1">
      <c r="B28" s="79"/>
      <c r="C28" s="80"/>
      <c r="D28" s="80"/>
      <c r="E28" s="81"/>
      <c r="F28" s="82"/>
      <c r="G28" s="80"/>
      <c r="H28" s="80"/>
      <c r="I28" s="82"/>
      <c r="J28" s="80"/>
      <c r="K28" s="80"/>
      <c r="L28" s="82"/>
      <c r="M28" s="80"/>
      <c r="N28" s="80"/>
      <c r="O28" s="83"/>
      <c r="P28" s="82"/>
      <c r="Q28" s="80"/>
      <c r="R28" s="83"/>
      <c r="S28" s="84"/>
      <c r="T28" s="85"/>
      <c r="U28" s="85"/>
    </row>
  </sheetData>
  <sheetProtection/>
  <mergeCells count="11">
    <mergeCell ref="D6:D7"/>
    <mergeCell ref="L6:O6"/>
    <mergeCell ref="P6:R6"/>
    <mergeCell ref="U6:U7"/>
    <mergeCell ref="B6:B7"/>
    <mergeCell ref="T6:T7"/>
    <mergeCell ref="S6:S7"/>
    <mergeCell ref="C6:C7"/>
    <mergeCell ref="E6:E7"/>
    <mergeCell ref="I6:K6"/>
    <mergeCell ref="F6:H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37"/>
  <sheetViews>
    <sheetView zoomScale="85" zoomScaleNormal="85" zoomScalePageLayoutView="0" workbookViewId="0" topLeftCell="A1">
      <selection activeCell="A1" sqref="A1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7.125" style="38" customWidth="1"/>
    <col min="6" max="15" width="7.75390625" style="38" customWidth="1"/>
    <col min="16" max="18" width="7.75390625" style="38" hidden="1" customWidth="1"/>
    <col min="19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«Чемпионат города Перми»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95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95" t="s">
        <v>22</v>
      </c>
      <c r="C6" s="101" t="s">
        <v>23</v>
      </c>
      <c r="D6" s="110" t="s">
        <v>24</v>
      </c>
      <c r="E6" s="103" t="s">
        <v>25</v>
      </c>
      <c r="F6" s="108" t="s">
        <v>26</v>
      </c>
      <c r="G6" s="106"/>
      <c r="H6" s="106"/>
      <c r="I6" s="105" t="s">
        <v>27</v>
      </c>
      <c r="J6" s="106"/>
      <c r="K6" s="106"/>
      <c r="L6" s="105" t="s">
        <v>35</v>
      </c>
      <c r="M6" s="106"/>
      <c r="N6" s="106"/>
      <c r="O6" s="107"/>
      <c r="P6" s="105" t="s">
        <v>36</v>
      </c>
      <c r="Q6" s="106"/>
      <c r="R6" s="107"/>
      <c r="S6" s="97" t="s">
        <v>37</v>
      </c>
      <c r="T6" s="93" t="s">
        <v>30</v>
      </c>
      <c r="U6" s="93" t="s">
        <v>30</v>
      </c>
    </row>
    <row r="7" spans="2:21" ht="34.5" thickBot="1">
      <c r="B7" s="96"/>
      <c r="C7" s="102"/>
      <c r="D7" s="111"/>
      <c r="E7" s="104"/>
      <c r="F7" s="56" t="s">
        <v>31</v>
      </c>
      <c r="G7" s="57" t="s">
        <v>32</v>
      </c>
      <c r="H7" s="57" t="s">
        <v>38</v>
      </c>
      <c r="I7" s="59" t="s">
        <v>31</v>
      </c>
      <c r="J7" s="57" t="s">
        <v>32</v>
      </c>
      <c r="K7" s="57" t="s">
        <v>38</v>
      </c>
      <c r="L7" s="59" t="s">
        <v>32</v>
      </c>
      <c r="M7" s="57" t="s">
        <v>39</v>
      </c>
      <c r="N7" s="57" t="s">
        <v>40</v>
      </c>
      <c r="O7" s="60" t="s">
        <v>38</v>
      </c>
      <c r="P7" s="59" t="s">
        <v>32</v>
      </c>
      <c r="Q7" s="57" t="s">
        <v>41</v>
      </c>
      <c r="R7" s="60" t="s">
        <v>38</v>
      </c>
      <c r="S7" s="113"/>
      <c r="T7" s="112"/>
      <c r="U7" s="112"/>
    </row>
    <row r="8" spans="2:21" ht="12.75">
      <c r="B8" s="61">
        <v>4024</v>
      </c>
      <c r="C8" s="62" t="s">
        <v>101</v>
      </c>
      <c r="D8" s="62" t="s">
        <v>46</v>
      </c>
      <c r="E8" s="63" t="s">
        <v>135</v>
      </c>
      <c r="F8" s="74">
        <v>5</v>
      </c>
      <c r="G8" s="75">
        <v>40.58</v>
      </c>
      <c r="H8" s="75">
        <f aca="true" t="shared" si="0" ref="H8:H36">IF(OR(G8="снят",G8="н/я",G8="н/ф",G8=0),0,120-G8-F8)</f>
        <v>74.42</v>
      </c>
      <c r="I8" s="76">
        <v>0</v>
      </c>
      <c r="J8" s="75">
        <v>33.97</v>
      </c>
      <c r="K8" s="75">
        <f aca="true" t="shared" si="1" ref="K8:K36">IF(OR(J8="снят",J8="н/я",J8="н/ф",J8=0),0,100-J8-I8)</f>
        <v>66.03</v>
      </c>
      <c r="L8" s="90">
        <v>35.08</v>
      </c>
      <c r="M8" s="69">
        <v>34</v>
      </c>
      <c r="N8" s="69">
        <v>10</v>
      </c>
      <c r="O8" s="70">
        <f aca="true" t="shared" si="2" ref="O8:O36">IF(OR(L8="снят",L8="н/я",L8="н/ф",L8=0),0,M8+N8)</f>
        <v>44</v>
      </c>
      <c r="P8" s="90">
        <v>0</v>
      </c>
      <c r="Q8" s="69">
        <v>0</v>
      </c>
      <c r="R8" s="70">
        <f aca="true" t="shared" si="3" ref="R8:R36">IF(OR(P8="снят",P8="н/я",P8="н/ф",P8=0),0,Q8)</f>
        <v>0</v>
      </c>
      <c r="S8" s="71">
        <f aca="true" t="shared" si="4" ref="S8:S36">SUMIF($7:$7,"баллы",$A8:$IV8)</f>
        <v>184.45</v>
      </c>
      <c r="T8" s="73">
        <v>1</v>
      </c>
      <c r="U8" s="73">
        <f>IF(S8=0,"—",1)</f>
        <v>1</v>
      </c>
    </row>
    <row r="9" spans="2:21" ht="12.75">
      <c r="B9" s="61">
        <v>4011</v>
      </c>
      <c r="C9" s="62" t="s">
        <v>97</v>
      </c>
      <c r="D9" s="62" t="s">
        <v>44</v>
      </c>
      <c r="E9" s="63" t="s">
        <v>132</v>
      </c>
      <c r="F9" s="74">
        <v>0</v>
      </c>
      <c r="G9" s="75">
        <v>41.15</v>
      </c>
      <c r="H9" s="75">
        <f t="shared" si="0"/>
        <v>78.85</v>
      </c>
      <c r="I9" s="76">
        <v>0</v>
      </c>
      <c r="J9" s="75">
        <v>39.12</v>
      </c>
      <c r="K9" s="75">
        <f t="shared" si="1"/>
        <v>60.88</v>
      </c>
      <c r="L9" s="90">
        <v>37.4</v>
      </c>
      <c r="M9" s="69">
        <v>34</v>
      </c>
      <c r="N9" s="69">
        <v>10</v>
      </c>
      <c r="O9" s="70">
        <f t="shared" si="2"/>
        <v>44</v>
      </c>
      <c r="P9" s="90">
        <v>0</v>
      </c>
      <c r="Q9" s="69">
        <v>0</v>
      </c>
      <c r="R9" s="70">
        <f t="shared" si="3"/>
        <v>0</v>
      </c>
      <c r="S9" s="77">
        <f t="shared" si="4"/>
        <v>183.73</v>
      </c>
      <c r="T9" s="78">
        <f aca="true" t="shared" si="5" ref="T9:T36">T8+1</f>
        <v>2</v>
      </c>
      <c r="U9" s="78">
        <f aca="true" t="shared" si="6" ref="U9:U36">IF(S9=0,"—",U8+1)</f>
        <v>2</v>
      </c>
    </row>
    <row r="10" spans="2:21" ht="12.75">
      <c r="B10" s="61">
        <v>4022</v>
      </c>
      <c r="C10" s="62" t="s">
        <v>76</v>
      </c>
      <c r="D10" s="62" t="s">
        <v>43</v>
      </c>
      <c r="E10" s="63" t="s">
        <v>131</v>
      </c>
      <c r="F10" s="74">
        <v>0</v>
      </c>
      <c r="G10" s="75">
        <v>42.79</v>
      </c>
      <c r="H10" s="75">
        <f t="shared" si="0"/>
        <v>77.21000000000001</v>
      </c>
      <c r="I10" s="76">
        <v>0</v>
      </c>
      <c r="J10" s="75">
        <v>35.12</v>
      </c>
      <c r="K10" s="75">
        <f t="shared" si="1"/>
        <v>64.88</v>
      </c>
      <c r="L10" s="90">
        <v>34.24</v>
      </c>
      <c r="M10" s="69">
        <v>27</v>
      </c>
      <c r="N10" s="69">
        <v>10</v>
      </c>
      <c r="O10" s="70">
        <f t="shared" si="2"/>
        <v>37</v>
      </c>
      <c r="P10" s="90">
        <v>0</v>
      </c>
      <c r="Q10" s="69">
        <v>0</v>
      </c>
      <c r="R10" s="70">
        <f t="shared" si="3"/>
        <v>0</v>
      </c>
      <c r="S10" s="77">
        <f t="shared" si="4"/>
        <v>179.09</v>
      </c>
      <c r="T10" s="78">
        <f t="shared" si="5"/>
        <v>3</v>
      </c>
      <c r="U10" s="78">
        <f t="shared" si="6"/>
        <v>3</v>
      </c>
    </row>
    <row r="11" spans="2:21" ht="12.75">
      <c r="B11" s="61">
        <v>4003</v>
      </c>
      <c r="C11" s="62" t="s">
        <v>139</v>
      </c>
      <c r="D11" s="62" t="s">
        <v>43</v>
      </c>
      <c r="E11" s="63" t="s">
        <v>140</v>
      </c>
      <c r="F11" s="74">
        <v>0</v>
      </c>
      <c r="G11" s="75">
        <v>38.57</v>
      </c>
      <c r="H11" s="75">
        <f t="shared" si="0"/>
        <v>81.43</v>
      </c>
      <c r="I11" s="76">
        <v>10</v>
      </c>
      <c r="J11" s="75">
        <v>37.33</v>
      </c>
      <c r="K11" s="75">
        <f t="shared" si="1"/>
        <v>52.67</v>
      </c>
      <c r="L11" s="90">
        <v>34.96</v>
      </c>
      <c r="M11" s="69">
        <v>34</v>
      </c>
      <c r="N11" s="69">
        <v>10</v>
      </c>
      <c r="O11" s="70">
        <f t="shared" si="2"/>
        <v>44</v>
      </c>
      <c r="P11" s="90">
        <v>0</v>
      </c>
      <c r="Q11" s="69">
        <v>0</v>
      </c>
      <c r="R11" s="70">
        <f t="shared" si="3"/>
        <v>0</v>
      </c>
      <c r="S11" s="77">
        <f t="shared" si="4"/>
        <v>178.10000000000002</v>
      </c>
      <c r="T11" s="78">
        <f t="shared" si="5"/>
        <v>4</v>
      </c>
      <c r="U11" s="78">
        <f t="shared" si="6"/>
        <v>4</v>
      </c>
    </row>
    <row r="12" spans="2:21" ht="12.75">
      <c r="B12" s="61">
        <v>4028</v>
      </c>
      <c r="C12" s="62" t="s">
        <v>137</v>
      </c>
      <c r="D12" s="62" t="s">
        <v>46</v>
      </c>
      <c r="E12" s="63" t="s">
        <v>138</v>
      </c>
      <c r="F12" s="74">
        <v>0</v>
      </c>
      <c r="G12" s="75">
        <v>41.84</v>
      </c>
      <c r="H12" s="75">
        <f t="shared" si="0"/>
        <v>78.16</v>
      </c>
      <c r="I12" s="76">
        <v>5</v>
      </c>
      <c r="J12" s="75">
        <v>41.12</v>
      </c>
      <c r="K12" s="75">
        <f t="shared" si="1"/>
        <v>53.88</v>
      </c>
      <c r="L12" s="90">
        <v>34.23</v>
      </c>
      <c r="M12" s="69">
        <v>34</v>
      </c>
      <c r="N12" s="69">
        <v>10</v>
      </c>
      <c r="O12" s="70">
        <f t="shared" si="2"/>
        <v>44</v>
      </c>
      <c r="P12" s="90">
        <v>0</v>
      </c>
      <c r="Q12" s="69">
        <v>0</v>
      </c>
      <c r="R12" s="70">
        <f t="shared" si="3"/>
        <v>0</v>
      </c>
      <c r="S12" s="77">
        <f t="shared" si="4"/>
        <v>176.04</v>
      </c>
      <c r="T12" s="78">
        <f t="shared" si="5"/>
        <v>5</v>
      </c>
      <c r="U12" s="78">
        <f t="shared" si="6"/>
        <v>5</v>
      </c>
    </row>
    <row r="13" spans="2:21" ht="12.75">
      <c r="B13" s="61">
        <v>4019</v>
      </c>
      <c r="C13" s="62" t="s">
        <v>86</v>
      </c>
      <c r="D13" s="62" t="s">
        <v>43</v>
      </c>
      <c r="E13" s="63" t="s">
        <v>141</v>
      </c>
      <c r="F13" s="74">
        <v>10</v>
      </c>
      <c r="G13" s="75">
        <v>44.09</v>
      </c>
      <c r="H13" s="75">
        <f t="shared" si="0"/>
        <v>65.91</v>
      </c>
      <c r="I13" s="76">
        <v>0</v>
      </c>
      <c r="J13" s="75">
        <v>36.52</v>
      </c>
      <c r="K13" s="75">
        <f t="shared" si="1"/>
        <v>63.48</v>
      </c>
      <c r="L13" s="90">
        <v>37.93</v>
      </c>
      <c r="M13" s="69">
        <v>31</v>
      </c>
      <c r="N13" s="69">
        <v>7</v>
      </c>
      <c r="O13" s="70">
        <f t="shared" si="2"/>
        <v>38</v>
      </c>
      <c r="P13" s="90">
        <v>0</v>
      </c>
      <c r="Q13" s="69">
        <v>0</v>
      </c>
      <c r="R13" s="70">
        <f t="shared" si="3"/>
        <v>0</v>
      </c>
      <c r="S13" s="77">
        <f t="shared" si="4"/>
        <v>167.39</v>
      </c>
      <c r="T13" s="78">
        <f t="shared" si="5"/>
        <v>6</v>
      </c>
      <c r="U13" s="78">
        <f t="shared" si="6"/>
        <v>6</v>
      </c>
    </row>
    <row r="14" spans="2:21" ht="12.75">
      <c r="B14" s="61">
        <v>4008</v>
      </c>
      <c r="C14" s="62" t="s">
        <v>58</v>
      </c>
      <c r="D14" s="62" t="s">
        <v>43</v>
      </c>
      <c r="E14" s="63" t="s">
        <v>136</v>
      </c>
      <c r="F14" s="74">
        <v>5</v>
      </c>
      <c r="G14" s="75">
        <v>42.14</v>
      </c>
      <c r="H14" s="75">
        <f t="shared" si="0"/>
        <v>72.86</v>
      </c>
      <c r="I14" s="76">
        <v>0</v>
      </c>
      <c r="J14" s="75">
        <v>37.36</v>
      </c>
      <c r="K14" s="75">
        <f t="shared" si="1"/>
        <v>62.64</v>
      </c>
      <c r="L14" s="90">
        <v>37.54</v>
      </c>
      <c r="M14" s="69">
        <v>31</v>
      </c>
      <c r="N14" s="69">
        <v>0</v>
      </c>
      <c r="O14" s="70">
        <f t="shared" si="2"/>
        <v>31</v>
      </c>
      <c r="P14" s="90">
        <v>0</v>
      </c>
      <c r="Q14" s="69">
        <v>0</v>
      </c>
      <c r="R14" s="70">
        <f t="shared" si="3"/>
        <v>0</v>
      </c>
      <c r="S14" s="77">
        <f t="shared" si="4"/>
        <v>166.5</v>
      </c>
      <c r="T14" s="78">
        <f t="shared" si="5"/>
        <v>7</v>
      </c>
      <c r="U14" s="78">
        <f t="shared" si="6"/>
        <v>7</v>
      </c>
    </row>
    <row r="15" spans="2:21" ht="12.75">
      <c r="B15" s="61">
        <v>4005</v>
      </c>
      <c r="C15" s="62" t="s">
        <v>142</v>
      </c>
      <c r="D15" s="62" t="s">
        <v>46</v>
      </c>
      <c r="E15" s="63" t="s">
        <v>143</v>
      </c>
      <c r="F15" s="74">
        <v>0</v>
      </c>
      <c r="G15" s="75">
        <v>50.96</v>
      </c>
      <c r="H15" s="75">
        <f t="shared" si="0"/>
        <v>69.03999999999999</v>
      </c>
      <c r="I15" s="76">
        <v>0</v>
      </c>
      <c r="J15" s="75">
        <v>43.93</v>
      </c>
      <c r="K15" s="75">
        <f t="shared" si="1"/>
        <v>56.07</v>
      </c>
      <c r="L15" s="90">
        <v>36.61</v>
      </c>
      <c r="M15" s="69">
        <v>25</v>
      </c>
      <c r="N15" s="69">
        <v>7</v>
      </c>
      <c r="O15" s="70">
        <f t="shared" si="2"/>
        <v>32</v>
      </c>
      <c r="P15" s="90">
        <v>0</v>
      </c>
      <c r="Q15" s="69">
        <v>0</v>
      </c>
      <c r="R15" s="70">
        <f t="shared" si="3"/>
        <v>0</v>
      </c>
      <c r="S15" s="77">
        <f t="shared" si="4"/>
        <v>157.10999999999999</v>
      </c>
      <c r="T15" s="78">
        <f t="shared" si="5"/>
        <v>8</v>
      </c>
      <c r="U15" s="78">
        <f t="shared" si="6"/>
        <v>8</v>
      </c>
    </row>
    <row r="16" spans="2:21" ht="12.75">
      <c r="B16" s="61">
        <v>4021</v>
      </c>
      <c r="C16" s="62" t="s">
        <v>84</v>
      </c>
      <c r="D16" s="62" t="s">
        <v>43</v>
      </c>
      <c r="E16" s="63" t="s">
        <v>133</v>
      </c>
      <c r="F16" s="74">
        <v>5</v>
      </c>
      <c r="G16" s="75">
        <v>37.88</v>
      </c>
      <c r="H16" s="75">
        <f t="shared" si="0"/>
        <v>77.12</v>
      </c>
      <c r="I16" s="76">
        <v>0</v>
      </c>
      <c r="J16" s="75">
        <v>33.18</v>
      </c>
      <c r="K16" s="75">
        <f t="shared" si="1"/>
        <v>66.82</v>
      </c>
      <c r="L16" s="90" t="s">
        <v>67</v>
      </c>
      <c r="M16" s="69">
        <v>0</v>
      </c>
      <c r="N16" s="69">
        <v>0</v>
      </c>
      <c r="O16" s="70">
        <f t="shared" si="2"/>
        <v>0</v>
      </c>
      <c r="P16" s="90">
        <v>0</v>
      </c>
      <c r="Q16" s="69">
        <v>0</v>
      </c>
      <c r="R16" s="70">
        <f t="shared" si="3"/>
        <v>0</v>
      </c>
      <c r="S16" s="77">
        <f t="shared" si="4"/>
        <v>143.94</v>
      </c>
      <c r="T16" s="78">
        <f t="shared" si="5"/>
        <v>9</v>
      </c>
      <c r="U16" s="78">
        <f t="shared" si="6"/>
        <v>9</v>
      </c>
    </row>
    <row r="17" spans="2:21" ht="12.75">
      <c r="B17" s="61">
        <v>4001</v>
      </c>
      <c r="C17" s="62" t="s">
        <v>84</v>
      </c>
      <c r="D17" s="62" t="s">
        <v>43</v>
      </c>
      <c r="E17" s="63" t="s">
        <v>134</v>
      </c>
      <c r="F17" s="74">
        <v>5</v>
      </c>
      <c r="G17" s="75">
        <v>37.25</v>
      </c>
      <c r="H17" s="75">
        <f t="shared" si="0"/>
        <v>77.75</v>
      </c>
      <c r="I17" s="76">
        <v>0</v>
      </c>
      <c r="J17" s="75">
        <v>36.85</v>
      </c>
      <c r="K17" s="75">
        <f t="shared" si="1"/>
        <v>63.15</v>
      </c>
      <c r="L17" s="90" t="s">
        <v>67</v>
      </c>
      <c r="M17" s="69">
        <v>0</v>
      </c>
      <c r="N17" s="69">
        <v>0</v>
      </c>
      <c r="O17" s="70">
        <f t="shared" si="2"/>
        <v>0</v>
      </c>
      <c r="P17" s="90">
        <v>0</v>
      </c>
      <c r="Q17" s="69">
        <v>0</v>
      </c>
      <c r="R17" s="70">
        <f t="shared" si="3"/>
        <v>0</v>
      </c>
      <c r="S17" s="77">
        <f t="shared" si="4"/>
        <v>140.9</v>
      </c>
      <c r="T17" s="78">
        <f t="shared" si="5"/>
        <v>10</v>
      </c>
      <c r="U17" s="78">
        <f t="shared" si="6"/>
        <v>10</v>
      </c>
    </row>
    <row r="18" spans="2:21" ht="12.75">
      <c r="B18" s="61">
        <v>4017</v>
      </c>
      <c r="C18" s="62" t="s">
        <v>54</v>
      </c>
      <c r="D18" s="62" t="s">
        <v>45</v>
      </c>
      <c r="E18" s="63" t="s">
        <v>144</v>
      </c>
      <c r="F18" s="74">
        <v>15</v>
      </c>
      <c r="G18" s="75">
        <v>42.96</v>
      </c>
      <c r="H18" s="75">
        <f t="shared" si="0"/>
        <v>62.03999999999999</v>
      </c>
      <c r="I18" s="76">
        <v>5</v>
      </c>
      <c r="J18" s="75">
        <v>41.89</v>
      </c>
      <c r="K18" s="75">
        <f t="shared" si="1"/>
        <v>53.11</v>
      </c>
      <c r="L18" s="90">
        <v>41.88</v>
      </c>
      <c r="M18" s="69">
        <v>25</v>
      </c>
      <c r="N18" s="69">
        <v>0</v>
      </c>
      <c r="O18" s="70">
        <f t="shared" si="2"/>
        <v>25</v>
      </c>
      <c r="P18" s="90">
        <v>0</v>
      </c>
      <c r="Q18" s="69">
        <v>0</v>
      </c>
      <c r="R18" s="70">
        <f t="shared" si="3"/>
        <v>0</v>
      </c>
      <c r="S18" s="77">
        <f t="shared" si="4"/>
        <v>140.14999999999998</v>
      </c>
      <c r="T18" s="78">
        <f t="shared" si="5"/>
        <v>11</v>
      </c>
      <c r="U18" s="78">
        <f t="shared" si="6"/>
        <v>11</v>
      </c>
    </row>
    <row r="19" spans="2:21" ht="12.75">
      <c r="B19" s="61">
        <v>4020</v>
      </c>
      <c r="C19" s="62" t="s">
        <v>147</v>
      </c>
      <c r="D19" s="62" t="s">
        <v>46</v>
      </c>
      <c r="E19" s="63" t="s">
        <v>148</v>
      </c>
      <c r="F19" s="74">
        <v>0</v>
      </c>
      <c r="G19" s="75" t="s">
        <v>60</v>
      </c>
      <c r="H19" s="75">
        <f t="shared" si="0"/>
        <v>0</v>
      </c>
      <c r="I19" s="76">
        <v>0</v>
      </c>
      <c r="J19" s="75">
        <v>42.07</v>
      </c>
      <c r="K19" s="75">
        <f t="shared" si="1"/>
        <v>57.93</v>
      </c>
      <c r="L19" s="90">
        <v>35.67</v>
      </c>
      <c r="M19" s="69">
        <v>24</v>
      </c>
      <c r="N19" s="69">
        <v>10</v>
      </c>
      <c r="O19" s="70">
        <f t="shared" si="2"/>
        <v>34</v>
      </c>
      <c r="P19" s="90">
        <v>0</v>
      </c>
      <c r="Q19" s="69">
        <v>0</v>
      </c>
      <c r="R19" s="70">
        <f t="shared" si="3"/>
        <v>0</v>
      </c>
      <c r="S19" s="77">
        <f t="shared" si="4"/>
        <v>91.93</v>
      </c>
      <c r="T19" s="78">
        <f t="shared" si="5"/>
        <v>12</v>
      </c>
      <c r="U19" s="78">
        <f t="shared" si="6"/>
        <v>12</v>
      </c>
    </row>
    <row r="20" spans="2:21" ht="12.75">
      <c r="B20" s="61">
        <v>4016</v>
      </c>
      <c r="C20" s="62" t="s">
        <v>88</v>
      </c>
      <c r="D20" s="62" t="s">
        <v>43</v>
      </c>
      <c r="E20" s="63" t="s">
        <v>149</v>
      </c>
      <c r="F20" s="74">
        <v>5</v>
      </c>
      <c r="G20" s="75">
        <v>52.88</v>
      </c>
      <c r="H20" s="75">
        <f t="shared" si="0"/>
        <v>62.120000000000005</v>
      </c>
      <c r="I20" s="76">
        <v>0</v>
      </c>
      <c r="J20" s="75" t="s">
        <v>60</v>
      </c>
      <c r="K20" s="75">
        <f t="shared" si="1"/>
        <v>0</v>
      </c>
      <c r="L20" s="90">
        <v>44.16</v>
      </c>
      <c r="M20" s="69">
        <v>15</v>
      </c>
      <c r="N20" s="69">
        <v>0</v>
      </c>
      <c r="O20" s="70">
        <f t="shared" si="2"/>
        <v>15</v>
      </c>
      <c r="P20" s="90">
        <v>0</v>
      </c>
      <c r="Q20" s="69">
        <v>0</v>
      </c>
      <c r="R20" s="70">
        <f t="shared" si="3"/>
        <v>0</v>
      </c>
      <c r="S20" s="77">
        <f t="shared" si="4"/>
        <v>77.12</v>
      </c>
      <c r="T20" s="78">
        <f t="shared" si="5"/>
        <v>13</v>
      </c>
      <c r="U20" s="78">
        <f t="shared" si="6"/>
        <v>13</v>
      </c>
    </row>
    <row r="21" spans="2:21" ht="12.75">
      <c r="B21" s="61">
        <v>4009</v>
      </c>
      <c r="C21" s="62" t="s">
        <v>145</v>
      </c>
      <c r="D21" s="62" t="s">
        <v>43</v>
      </c>
      <c r="E21" s="63" t="s">
        <v>146</v>
      </c>
      <c r="F21" s="74">
        <v>0</v>
      </c>
      <c r="G21" s="75" t="s">
        <v>60</v>
      </c>
      <c r="H21" s="75">
        <f t="shared" si="0"/>
        <v>0</v>
      </c>
      <c r="I21" s="76">
        <v>0</v>
      </c>
      <c r="J21" s="75">
        <v>31.1</v>
      </c>
      <c r="K21" s="75">
        <f t="shared" si="1"/>
        <v>68.9</v>
      </c>
      <c r="L21" s="90">
        <v>37</v>
      </c>
      <c r="M21" s="69">
        <v>8</v>
      </c>
      <c r="N21" s="69">
        <v>0</v>
      </c>
      <c r="O21" s="70">
        <f t="shared" si="2"/>
        <v>8</v>
      </c>
      <c r="P21" s="90">
        <v>0</v>
      </c>
      <c r="Q21" s="69">
        <v>0</v>
      </c>
      <c r="R21" s="70">
        <f t="shared" si="3"/>
        <v>0</v>
      </c>
      <c r="S21" s="77">
        <f t="shared" si="4"/>
        <v>76.9</v>
      </c>
      <c r="T21" s="78">
        <f t="shared" si="5"/>
        <v>14</v>
      </c>
      <c r="U21" s="78">
        <f t="shared" si="6"/>
        <v>14</v>
      </c>
    </row>
    <row r="22" spans="2:21" ht="12.75">
      <c r="B22" s="61">
        <v>4014</v>
      </c>
      <c r="C22" s="62" t="s">
        <v>139</v>
      </c>
      <c r="D22" s="62" t="s">
        <v>43</v>
      </c>
      <c r="E22" s="63" t="s">
        <v>161</v>
      </c>
      <c r="F22" s="74">
        <v>0</v>
      </c>
      <c r="G22" s="75" t="s">
        <v>60</v>
      </c>
      <c r="H22" s="75">
        <f t="shared" si="0"/>
        <v>0</v>
      </c>
      <c r="I22" s="76">
        <v>0</v>
      </c>
      <c r="J22" s="75" t="s">
        <v>67</v>
      </c>
      <c r="K22" s="75">
        <f t="shared" si="1"/>
        <v>0</v>
      </c>
      <c r="L22" s="90">
        <v>34.8</v>
      </c>
      <c r="M22" s="69">
        <v>35</v>
      </c>
      <c r="N22" s="69">
        <v>0</v>
      </c>
      <c r="O22" s="70">
        <f t="shared" si="2"/>
        <v>35</v>
      </c>
      <c r="P22" s="90">
        <v>0</v>
      </c>
      <c r="Q22" s="69">
        <v>0</v>
      </c>
      <c r="R22" s="70">
        <f t="shared" si="3"/>
        <v>0</v>
      </c>
      <c r="S22" s="77">
        <f t="shared" si="4"/>
        <v>35</v>
      </c>
      <c r="T22" s="78">
        <f t="shared" si="5"/>
        <v>15</v>
      </c>
      <c r="U22" s="78">
        <f t="shared" si="6"/>
        <v>15</v>
      </c>
    </row>
    <row r="23" spans="2:21" ht="12.75">
      <c r="B23" s="61">
        <v>4002</v>
      </c>
      <c r="C23" s="62" t="s">
        <v>150</v>
      </c>
      <c r="D23" s="62" t="s">
        <v>43</v>
      </c>
      <c r="E23" s="63" t="s">
        <v>151</v>
      </c>
      <c r="F23" s="74">
        <v>0</v>
      </c>
      <c r="G23" s="75" t="s">
        <v>67</v>
      </c>
      <c r="H23" s="75">
        <f t="shared" si="0"/>
        <v>0</v>
      </c>
      <c r="I23" s="76">
        <v>0</v>
      </c>
      <c r="J23" s="75" t="s">
        <v>67</v>
      </c>
      <c r="K23" s="75">
        <f t="shared" si="1"/>
        <v>0</v>
      </c>
      <c r="L23" s="90">
        <v>38.16</v>
      </c>
      <c r="M23" s="69">
        <v>22</v>
      </c>
      <c r="N23" s="69">
        <v>10</v>
      </c>
      <c r="O23" s="70">
        <f t="shared" si="2"/>
        <v>32</v>
      </c>
      <c r="P23" s="90">
        <v>0</v>
      </c>
      <c r="Q23" s="69">
        <v>0</v>
      </c>
      <c r="R23" s="70">
        <f t="shared" si="3"/>
        <v>0</v>
      </c>
      <c r="S23" s="77">
        <f t="shared" si="4"/>
        <v>32</v>
      </c>
      <c r="T23" s="78">
        <f t="shared" si="5"/>
        <v>16</v>
      </c>
      <c r="U23" s="78">
        <f t="shared" si="6"/>
        <v>16</v>
      </c>
    </row>
    <row r="24" spans="2:21" ht="12.75">
      <c r="B24" s="61">
        <v>4026</v>
      </c>
      <c r="C24" s="62" t="s">
        <v>61</v>
      </c>
      <c r="D24" s="62" t="s">
        <v>43</v>
      </c>
      <c r="E24" s="63" t="s">
        <v>167</v>
      </c>
      <c r="F24" s="74">
        <v>0</v>
      </c>
      <c r="G24" s="75" t="s">
        <v>60</v>
      </c>
      <c r="H24" s="75">
        <f t="shared" si="0"/>
        <v>0</v>
      </c>
      <c r="I24" s="76">
        <v>0</v>
      </c>
      <c r="J24" s="75" t="s">
        <v>60</v>
      </c>
      <c r="K24" s="75">
        <f t="shared" si="1"/>
        <v>0</v>
      </c>
      <c r="L24" s="90">
        <v>38.16</v>
      </c>
      <c r="M24" s="69">
        <v>21</v>
      </c>
      <c r="N24" s="69">
        <v>7</v>
      </c>
      <c r="O24" s="70">
        <f t="shared" si="2"/>
        <v>28</v>
      </c>
      <c r="P24" s="90">
        <v>0</v>
      </c>
      <c r="Q24" s="69">
        <v>0</v>
      </c>
      <c r="R24" s="70">
        <f t="shared" si="3"/>
        <v>0</v>
      </c>
      <c r="S24" s="77">
        <f t="shared" si="4"/>
        <v>28</v>
      </c>
      <c r="T24" s="78">
        <f t="shared" si="5"/>
        <v>17</v>
      </c>
      <c r="U24" s="78">
        <f t="shared" si="6"/>
        <v>17</v>
      </c>
    </row>
    <row r="25" spans="2:21" ht="12.75">
      <c r="B25" s="61">
        <v>4023</v>
      </c>
      <c r="C25" s="62" t="s">
        <v>92</v>
      </c>
      <c r="D25" s="62" t="s">
        <v>43</v>
      </c>
      <c r="E25" s="63" t="s">
        <v>165</v>
      </c>
      <c r="F25" s="74">
        <v>0</v>
      </c>
      <c r="G25" s="75" t="s">
        <v>60</v>
      </c>
      <c r="H25" s="75">
        <f t="shared" si="0"/>
        <v>0</v>
      </c>
      <c r="I25" s="76">
        <v>0</v>
      </c>
      <c r="J25" s="75" t="s">
        <v>60</v>
      </c>
      <c r="K25" s="75">
        <f t="shared" si="1"/>
        <v>0</v>
      </c>
      <c r="L25" s="90">
        <v>38.48</v>
      </c>
      <c r="M25" s="69">
        <v>24</v>
      </c>
      <c r="N25" s="69">
        <v>0</v>
      </c>
      <c r="O25" s="70">
        <f t="shared" si="2"/>
        <v>24</v>
      </c>
      <c r="P25" s="90">
        <v>0</v>
      </c>
      <c r="Q25" s="69">
        <v>0</v>
      </c>
      <c r="R25" s="70">
        <f t="shared" si="3"/>
        <v>0</v>
      </c>
      <c r="S25" s="77">
        <f t="shared" si="4"/>
        <v>24</v>
      </c>
      <c r="T25" s="78">
        <f t="shared" si="5"/>
        <v>18</v>
      </c>
      <c r="U25" s="78">
        <f t="shared" si="6"/>
        <v>18</v>
      </c>
    </row>
    <row r="26" spans="2:21" ht="12.75">
      <c r="B26" s="61">
        <v>4007</v>
      </c>
      <c r="C26" s="62" t="s">
        <v>54</v>
      </c>
      <c r="D26" s="62" t="s">
        <v>45</v>
      </c>
      <c r="E26" s="63" t="s">
        <v>155</v>
      </c>
      <c r="F26" s="74">
        <v>0</v>
      </c>
      <c r="G26" s="75" t="s">
        <v>60</v>
      </c>
      <c r="H26" s="75">
        <f t="shared" si="0"/>
        <v>0</v>
      </c>
      <c r="I26" s="76">
        <v>0</v>
      </c>
      <c r="J26" s="75" t="s">
        <v>60</v>
      </c>
      <c r="K26" s="75">
        <f t="shared" si="1"/>
        <v>0</v>
      </c>
      <c r="L26" s="90">
        <v>36</v>
      </c>
      <c r="M26" s="69">
        <v>14</v>
      </c>
      <c r="N26" s="69">
        <v>7</v>
      </c>
      <c r="O26" s="70">
        <f t="shared" si="2"/>
        <v>21</v>
      </c>
      <c r="P26" s="90">
        <v>0</v>
      </c>
      <c r="Q26" s="69">
        <v>0</v>
      </c>
      <c r="R26" s="70">
        <f t="shared" si="3"/>
        <v>0</v>
      </c>
      <c r="S26" s="77">
        <f t="shared" si="4"/>
        <v>21</v>
      </c>
      <c r="T26" s="78">
        <f t="shared" si="5"/>
        <v>19</v>
      </c>
      <c r="U26" s="78">
        <f t="shared" si="6"/>
        <v>19</v>
      </c>
    </row>
    <row r="27" spans="2:21" ht="12.75">
      <c r="B27" s="61">
        <v>4004</v>
      </c>
      <c r="C27" s="62" t="s">
        <v>152</v>
      </c>
      <c r="D27" s="62" t="s">
        <v>46</v>
      </c>
      <c r="E27" s="63" t="s">
        <v>153</v>
      </c>
      <c r="F27" s="74">
        <v>0</v>
      </c>
      <c r="G27" s="75" t="s">
        <v>60</v>
      </c>
      <c r="H27" s="75">
        <f t="shared" si="0"/>
        <v>0</v>
      </c>
      <c r="I27" s="76">
        <v>0</v>
      </c>
      <c r="J27" s="75" t="s">
        <v>60</v>
      </c>
      <c r="K27" s="75">
        <f t="shared" si="1"/>
        <v>0</v>
      </c>
      <c r="L27" s="90">
        <v>39.36</v>
      </c>
      <c r="M27" s="69">
        <v>18</v>
      </c>
      <c r="N27" s="69">
        <v>0</v>
      </c>
      <c r="O27" s="70">
        <f t="shared" si="2"/>
        <v>18</v>
      </c>
      <c r="P27" s="90">
        <v>0</v>
      </c>
      <c r="Q27" s="69">
        <v>0</v>
      </c>
      <c r="R27" s="70">
        <f t="shared" si="3"/>
        <v>0</v>
      </c>
      <c r="S27" s="77">
        <f t="shared" si="4"/>
        <v>18</v>
      </c>
      <c r="T27" s="78">
        <f t="shared" si="5"/>
        <v>20</v>
      </c>
      <c r="U27" s="78">
        <f t="shared" si="6"/>
        <v>20</v>
      </c>
    </row>
    <row r="28" spans="2:21" ht="12.75">
      <c r="B28" s="61">
        <v>4029</v>
      </c>
      <c r="C28" s="62" t="s">
        <v>150</v>
      </c>
      <c r="D28" s="62" t="s">
        <v>43</v>
      </c>
      <c r="E28" s="63" t="s">
        <v>170</v>
      </c>
      <c r="F28" s="74">
        <v>0</v>
      </c>
      <c r="G28" s="75" t="s">
        <v>67</v>
      </c>
      <c r="H28" s="75">
        <f t="shared" si="0"/>
        <v>0</v>
      </c>
      <c r="I28" s="76">
        <v>0</v>
      </c>
      <c r="J28" s="75" t="s">
        <v>67</v>
      </c>
      <c r="K28" s="75">
        <f t="shared" si="1"/>
        <v>0</v>
      </c>
      <c r="L28" s="90">
        <v>37.06</v>
      </c>
      <c r="M28" s="69">
        <v>5</v>
      </c>
      <c r="N28" s="69">
        <v>0</v>
      </c>
      <c r="O28" s="70">
        <f t="shared" si="2"/>
        <v>5</v>
      </c>
      <c r="P28" s="90">
        <v>0</v>
      </c>
      <c r="Q28" s="69">
        <v>0</v>
      </c>
      <c r="R28" s="70">
        <f t="shared" si="3"/>
        <v>0</v>
      </c>
      <c r="S28" s="77">
        <f t="shared" si="4"/>
        <v>5</v>
      </c>
      <c r="T28" s="78">
        <f t="shared" si="5"/>
        <v>21</v>
      </c>
      <c r="U28" s="78">
        <f t="shared" si="6"/>
        <v>21</v>
      </c>
    </row>
    <row r="29" spans="2:21" ht="12.75">
      <c r="B29" s="61">
        <v>4006</v>
      </c>
      <c r="C29" s="62" t="s">
        <v>76</v>
      </c>
      <c r="D29" s="62" t="s">
        <v>43</v>
      </c>
      <c r="E29" s="63" t="s">
        <v>154</v>
      </c>
      <c r="F29" s="74">
        <v>0</v>
      </c>
      <c r="G29" s="75" t="s">
        <v>67</v>
      </c>
      <c r="H29" s="75">
        <f t="shared" si="0"/>
        <v>0</v>
      </c>
      <c r="I29" s="76">
        <v>0</v>
      </c>
      <c r="J29" s="75" t="s">
        <v>67</v>
      </c>
      <c r="K29" s="75">
        <f t="shared" si="1"/>
        <v>0</v>
      </c>
      <c r="L29" s="90" t="s">
        <v>67</v>
      </c>
      <c r="M29" s="69">
        <v>0</v>
      </c>
      <c r="N29" s="69">
        <v>0</v>
      </c>
      <c r="O29" s="70">
        <f t="shared" si="2"/>
        <v>0</v>
      </c>
      <c r="P29" s="90">
        <v>0</v>
      </c>
      <c r="Q29" s="69">
        <v>0</v>
      </c>
      <c r="R29" s="70">
        <f t="shared" si="3"/>
        <v>0</v>
      </c>
      <c r="S29" s="77">
        <f t="shared" si="4"/>
        <v>0</v>
      </c>
      <c r="T29" s="78">
        <f t="shared" si="5"/>
        <v>22</v>
      </c>
      <c r="U29" s="78" t="str">
        <f t="shared" si="6"/>
        <v>—</v>
      </c>
    </row>
    <row r="30" spans="2:21" ht="12.75">
      <c r="B30" s="61">
        <v>4010</v>
      </c>
      <c r="C30" s="62" t="s">
        <v>99</v>
      </c>
      <c r="D30" s="62" t="s">
        <v>46</v>
      </c>
      <c r="E30" s="63" t="s">
        <v>156</v>
      </c>
      <c r="F30" s="74">
        <v>0</v>
      </c>
      <c r="G30" s="75" t="s">
        <v>60</v>
      </c>
      <c r="H30" s="75">
        <f t="shared" si="0"/>
        <v>0</v>
      </c>
      <c r="I30" s="76">
        <v>0</v>
      </c>
      <c r="J30" s="75" t="s">
        <v>60</v>
      </c>
      <c r="K30" s="75">
        <f t="shared" si="1"/>
        <v>0</v>
      </c>
      <c r="L30" s="90" t="s">
        <v>60</v>
      </c>
      <c r="M30" s="69">
        <v>0</v>
      </c>
      <c r="N30" s="69">
        <v>0</v>
      </c>
      <c r="O30" s="70">
        <f t="shared" si="2"/>
        <v>0</v>
      </c>
      <c r="P30" s="90">
        <v>0</v>
      </c>
      <c r="Q30" s="69">
        <v>0</v>
      </c>
      <c r="R30" s="70">
        <f t="shared" si="3"/>
        <v>0</v>
      </c>
      <c r="S30" s="77">
        <f t="shared" si="4"/>
        <v>0</v>
      </c>
      <c r="T30" s="78">
        <f t="shared" si="5"/>
        <v>23</v>
      </c>
      <c r="U30" s="78" t="str">
        <f t="shared" si="6"/>
        <v>—</v>
      </c>
    </row>
    <row r="31" spans="2:21" ht="12.75">
      <c r="B31" s="61">
        <v>4012</v>
      </c>
      <c r="C31" s="62" t="s">
        <v>157</v>
      </c>
      <c r="D31" s="62" t="s">
        <v>46</v>
      </c>
      <c r="E31" s="63" t="s">
        <v>158</v>
      </c>
      <c r="F31" s="74">
        <v>0</v>
      </c>
      <c r="G31" s="75" t="s">
        <v>67</v>
      </c>
      <c r="H31" s="75">
        <f t="shared" si="0"/>
        <v>0</v>
      </c>
      <c r="I31" s="76">
        <v>0</v>
      </c>
      <c r="J31" s="75" t="s">
        <v>67</v>
      </c>
      <c r="K31" s="75">
        <f t="shared" si="1"/>
        <v>0</v>
      </c>
      <c r="L31" s="90" t="s">
        <v>67</v>
      </c>
      <c r="M31" s="69">
        <v>0</v>
      </c>
      <c r="N31" s="69">
        <v>0</v>
      </c>
      <c r="O31" s="70">
        <f t="shared" si="2"/>
        <v>0</v>
      </c>
      <c r="P31" s="90">
        <v>0</v>
      </c>
      <c r="Q31" s="69">
        <v>0</v>
      </c>
      <c r="R31" s="70">
        <f t="shared" si="3"/>
        <v>0</v>
      </c>
      <c r="S31" s="77">
        <f t="shared" si="4"/>
        <v>0</v>
      </c>
      <c r="T31" s="78">
        <f t="shared" si="5"/>
        <v>24</v>
      </c>
      <c r="U31" s="78" t="str">
        <f t="shared" si="6"/>
        <v>—</v>
      </c>
    </row>
    <row r="32" spans="2:21" ht="12.75">
      <c r="B32" s="61">
        <v>4013</v>
      </c>
      <c r="C32" s="62" t="s">
        <v>159</v>
      </c>
      <c r="D32" s="62" t="s">
        <v>44</v>
      </c>
      <c r="E32" s="63" t="s">
        <v>160</v>
      </c>
      <c r="F32" s="74">
        <v>0</v>
      </c>
      <c r="G32" s="75" t="s">
        <v>67</v>
      </c>
      <c r="H32" s="75">
        <f t="shared" si="0"/>
        <v>0</v>
      </c>
      <c r="I32" s="76">
        <v>0</v>
      </c>
      <c r="J32" s="75" t="s">
        <v>67</v>
      </c>
      <c r="K32" s="75">
        <f t="shared" si="1"/>
        <v>0</v>
      </c>
      <c r="L32" s="90" t="s">
        <v>67</v>
      </c>
      <c r="M32" s="69">
        <v>0</v>
      </c>
      <c r="N32" s="69">
        <v>0</v>
      </c>
      <c r="O32" s="70">
        <f t="shared" si="2"/>
        <v>0</v>
      </c>
      <c r="P32" s="90">
        <v>0</v>
      </c>
      <c r="Q32" s="69">
        <v>0</v>
      </c>
      <c r="R32" s="70">
        <f t="shared" si="3"/>
        <v>0</v>
      </c>
      <c r="S32" s="77">
        <f t="shared" si="4"/>
        <v>0</v>
      </c>
      <c r="T32" s="78">
        <f t="shared" si="5"/>
        <v>25</v>
      </c>
      <c r="U32" s="78" t="str">
        <f t="shared" si="6"/>
        <v>—</v>
      </c>
    </row>
    <row r="33" spans="2:21" ht="12.75">
      <c r="B33" s="61">
        <v>4015</v>
      </c>
      <c r="C33" s="62" t="s">
        <v>162</v>
      </c>
      <c r="D33" s="62" t="s">
        <v>46</v>
      </c>
      <c r="E33" s="63" t="s">
        <v>163</v>
      </c>
      <c r="F33" s="74">
        <v>0</v>
      </c>
      <c r="G33" s="75" t="s">
        <v>67</v>
      </c>
      <c r="H33" s="75">
        <f t="shared" si="0"/>
        <v>0</v>
      </c>
      <c r="I33" s="76">
        <v>0</v>
      </c>
      <c r="J33" s="75" t="s">
        <v>67</v>
      </c>
      <c r="K33" s="75">
        <f t="shared" si="1"/>
        <v>0</v>
      </c>
      <c r="L33" s="90" t="s">
        <v>67</v>
      </c>
      <c r="M33" s="69">
        <v>0</v>
      </c>
      <c r="N33" s="69">
        <v>0</v>
      </c>
      <c r="O33" s="70">
        <f t="shared" si="2"/>
        <v>0</v>
      </c>
      <c r="P33" s="90">
        <v>0</v>
      </c>
      <c r="Q33" s="69">
        <v>0</v>
      </c>
      <c r="R33" s="70">
        <f t="shared" si="3"/>
        <v>0</v>
      </c>
      <c r="S33" s="77">
        <f t="shared" si="4"/>
        <v>0</v>
      </c>
      <c r="T33" s="78">
        <f t="shared" si="5"/>
        <v>26</v>
      </c>
      <c r="U33" s="78" t="str">
        <f t="shared" si="6"/>
        <v>—</v>
      </c>
    </row>
    <row r="34" spans="2:21" ht="12.75">
      <c r="B34" s="61">
        <v>4018</v>
      </c>
      <c r="C34" s="62" t="s">
        <v>65</v>
      </c>
      <c r="D34" s="62" t="s">
        <v>46</v>
      </c>
      <c r="E34" s="63" t="s">
        <v>164</v>
      </c>
      <c r="F34" s="74">
        <v>0</v>
      </c>
      <c r="G34" s="75" t="s">
        <v>67</v>
      </c>
      <c r="H34" s="75">
        <f t="shared" si="0"/>
        <v>0</v>
      </c>
      <c r="I34" s="76">
        <v>0</v>
      </c>
      <c r="J34" s="75" t="s">
        <v>67</v>
      </c>
      <c r="K34" s="75">
        <f t="shared" si="1"/>
        <v>0</v>
      </c>
      <c r="L34" s="90" t="s">
        <v>67</v>
      </c>
      <c r="M34" s="69">
        <v>0</v>
      </c>
      <c r="N34" s="69">
        <v>0</v>
      </c>
      <c r="O34" s="70">
        <f t="shared" si="2"/>
        <v>0</v>
      </c>
      <c r="P34" s="90">
        <v>0</v>
      </c>
      <c r="Q34" s="69">
        <v>0</v>
      </c>
      <c r="R34" s="70">
        <f t="shared" si="3"/>
        <v>0</v>
      </c>
      <c r="S34" s="77">
        <f t="shared" si="4"/>
        <v>0</v>
      </c>
      <c r="T34" s="78">
        <f t="shared" si="5"/>
        <v>27</v>
      </c>
      <c r="U34" s="78" t="str">
        <f t="shared" si="6"/>
        <v>—</v>
      </c>
    </row>
    <row r="35" spans="2:21" ht="12.75">
      <c r="B35" s="61">
        <v>4025</v>
      </c>
      <c r="C35" s="62" t="s">
        <v>139</v>
      </c>
      <c r="D35" s="62" t="s">
        <v>43</v>
      </c>
      <c r="E35" s="63" t="s">
        <v>166</v>
      </c>
      <c r="F35" s="74">
        <v>0</v>
      </c>
      <c r="G35" s="75" t="s">
        <v>60</v>
      </c>
      <c r="H35" s="75">
        <f t="shared" si="0"/>
        <v>0</v>
      </c>
      <c r="I35" s="76">
        <v>0</v>
      </c>
      <c r="J35" s="75" t="s">
        <v>67</v>
      </c>
      <c r="K35" s="75">
        <f t="shared" si="1"/>
        <v>0</v>
      </c>
      <c r="L35" s="90" t="s">
        <v>60</v>
      </c>
      <c r="M35" s="69">
        <v>0</v>
      </c>
      <c r="N35" s="69">
        <v>0</v>
      </c>
      <c r="O35" s="70">
        <f t="shared" si="2"/>
        <v>0</v>
      </c>
      <c r="P35" s="90">
        <v>0</v>
      </c>
      <c r="Q35" s="69">
        <v>0</v>
      </c>
      <c r="R35" s="70">
        <f t="shared" si="3"/>
        <v>0</v>
      </c>
      <c r="S35" s="77">
        <f t="shared" si="4"/>
        <v>0</v>
      </c>
      <c r="T35" s="78">
        <f t="shared" si="5"/>
        <v>28</v>
      </c>
      <c r="U35" s="78" t="str">
        <f t="shared" si="6"/>
        <v>—</v>
      </c>
    </row>
    <row r="36" spans="2:21" ht="12.75">
      <c r="B36" s="61">
        <v>4027</v>
      </c>
      <c r="C36" s="62" t="s">
        <v>168</v>
      </c>
      <c r="D36" s="62" t="s">
        <v>46</v>
      </c>
      <c r="E36" s="63" t="s">
        <v>169</v>
      </c>
      <c r="F36" s="74">
        <v>0</v>
      </c>
      <c r="G36" s="75" t="s">
        <v>67</v>
      </c>
      <c r="H36" s="75">
        <f t="shared" si="0"/>
        <v>0</v>
      </c>
      <c r="I36" s="76">
        <v>0</v>
      </c>
      <c r="J36" s="75" t="s">
        <v>67</v>
      </c>
      <c r="K36" s="75">
        <f t="shared" si="1"/>
        <v>0</v>
      </c>
      <c r="L36" s="90" t="s">
        <v>67</v>
      </c>
      <c r="M36" s="69">
        <v>0</v>
      </c>
      <c r="N36" s="69">
        <v>0</v>
      </c>
      <c r="O36" s="70">
        <f t="shared" si="2"/>
        <v>0</v>
      </c>
      <c r="P36" s="90">
        <v>0</v>
      </c>
      <c r="Q36" s="69">
        <v>0</v>
      </c>
      <c r="R36" s="70">
        <f t="shared" si="3"/>
        <v>0</v>
      </c>
      <c r="S36" s="77">
        <f t="shared" si="4"/>
        <v>0</v>
      </c>
      <c r="T36" s="78">
        <f t="shared" si="5"/>
        <v>29</v>
      </c>
      <c r="U36" s="78" t="str">
        <f t="shared" si="6"/>
        <v>—</v>
      </c>
    </row>
    <row r="37" spans="2:21" ht="13.5" thickBot="1">
      <c r="B37" s="79"/>
      <c r="C37" s="80"/>
      <c r="D37" s="80"/>
      <c r="E37" s="81"/>
      <c r="F37" s="82"/>
      <c r="G37" s="80"/>
      <c r="H37" s="80"/>
      <c r="I37" s="82"/>
      <c r="J37" s="80"/>
      <c r="K37" s="80"/>
      <c r="L37" s="82"/>
      <c r="M37" s="80"/>
      <c r="N37" s="80"/>
      <c r="O37" s="83"/>
      <c r="P37" s="82"/>
      <c r="Q37" s="80"/>
      <c r="R37" s="83"/>
      <c r="S37" s="84"/>
      <c r="T37" s="85"/>
      <c r="U37" s="85"/>
    </row>
  </sheetData>
  <sheetProtection/>
  <mergeCells count="11"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  <mergeCell ref="U6:U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28"/>
  <sheetViews>
    <sheetView zoomScale="85" zoomScaleNormal="85" zoomScalePageLayoutView="0" workbookViewId="0" topLeftCell="A1">
      <selection activeCell="M16" sqref="M16"/>
    </sheetView>
  </sheetViews>
  <sheetFormatPr defaultColWidth="9.1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5" width="7.75390625" style="38" customWidth="1"/>
    <col min="16" max="18" width="7.75390625" style="38" hidden="1" customWidth="1"/>
    <col min="19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«Чемпионат города Перми»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96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95" t="s">
        <v>22</v>
      </c>
      <c r="C6" s="101" t="s">
        <v>23</v>
      </c>
      <c r="D6" s="110" t="s">
        <v>24</v>
      </c>
      <c r="E6" s="103" t="s">
        <v>25</v>
      </c>
      <c r="F6" s="108" t="s">
        <v>26</v>
      </c>
      <c r="G6" s="106"/>
      <c r="H6" s="106"/>
      <c r="I6" s="105" t="s">
        <v>27</v>
      </c>
      <c r="J6" s="106"/>
      <c r="K6" s="106"/>
      <c r="L6" s="105" t="s">
        <v>35</v>
      </c>
      <c r="M6" s="106"/>
      <c r="N6" s="106"/>
      <c r="O6" s="107"/>
      <c r="P6" s="105" t="s">
        <v>36</v>
      </c>
      <c r="Q6" s="106"/>
      <c r="R6" s="107"/>
      <c r="S6" s="97" t="s">
        <v>37</v>
      </c>
      <c r="T6" s="93" t="s">
        <v>30</v>
      </c>
      <c r="U6" s="93" t="s">
        <v>30</v>
      </c>
    </row>
    <row r="7" spans="2:21" ht="34.5" thickBot="1">
      <c r="B7" s="96"/>
      <c r="C7" s="102"/>
      <c r="D7" s="111"/>
      <c r="E7" s="104"/>
      <c r="F7" s="56" t="s">
        <v>31</v>
      </c>
      <c r="G7" s="57" t="s">
        <v>32</v>
      </c>
      <c r="H7" s="57" t="s">
        <v>38</v>
      </c>
      <c r="I7" s="59" t="s">
        <v>31</v>
      </c>
      <c r="J7" s="57" t="s">
        <v>32</v>
      </c>
      <c r="K7" s="57" t="s">
        <v>38</v>
      </c>
      <c r="L7" s="59" t="s">
        <v>32</v>
      </c>
      <c r="M7" s="57" t="s">
        <v>39</v>
      </c>
      <c r="N7" s="57" t="s">
        <v>40</v>
      </c>
      <c r="O7" s="60" t="s">
        <v>38</v>
      </c>
      <c r="P7" s="59" t="s">
        <v>32</v>
      </c>
      <c r="Q7" s="57" t="s">
        <v>41</v>
      </c>
      <c r="R7" s="60" t="s">
        <v>38</v>
      </c>
      <c r="S7" s="113"/>
      <c r="T7" s="112"/>
      <c r="U7" s="112"/>
    </row>
    <row r="8" spans="2:21" ht="12.75">
      <c r="B8" s="61">
        <v>3007</v>
      </c>
      <c r="C8" s="62" t="s">
        <v>171</v>
      </c>
      <c r="D8" s="62" t="s">
        <v>44</v>
      </c>
      <c r="E8" s="63" t="s">
        <v>172</v>
      </c>
      <c r="F8" s="74">
        <v>0</v>
      </c>
      <c r="G8" s="75">
        <v>38.21</v>
      </c>
      <c r="H8" s="75">
        <f aca="true" t="shared" si="0" ref="H8:H27">IF(OR(G8="снят",G8="н/я",G8="н/ф",G8=0),0,120-G8-F8)</f>
        <v>81.78999999999999</v>
      </c>
      <c r="I8" s="76">
        <v>0</v>
      </c>
      <c r="J8" s="75">
        <v>37.43</v>
      </c>
      <c r="K8" s="75">
        <f aca="true" t="shared" si="1" ref="K8:K27">IF(OR(J8="снят",J8="н/я",J8="н/ф",J8=0),0,100-J8-I8)</f>
        <v>62.57</v>
      </c>
      <c r="L8" s="90">
        <v>35.68</v>
      </c>
      <c r="M8" s="69">
        <v>33</v>
      </c>
      <c r="N8" s="69">
        <v>10</v>
      </c>
      <c r="O8" s="70">
        <f aca="true" t="shared" si="2" ref="O8:O27">IF(OR(L8="снят",L8="н/я",L8="н/ф",L8=0),0,M8+N8)</f>
        <v>43</v>
      </c>
      <c r="P8" s="90">
        <v>0</v>
      </c>
      <c r="Q8" s="69">
        <v>0</v>
      </c>
      <c r="R8" s="70">
        <f aca="true" t="shared" si="3" ref="R8:R27">IF(OR(P8="снят",P8="н/я",P8="н/ф",P8=0),0,Q8)</f>
        <v>0</v>
      </c>
      <c r="S8" s="71">
        <f aca="true" t="shared" si="4" ref="S8:S27">SUMIF($7:$7,"баллы",$A8:$IV8)</f>
        <v>187.35999999999999</v>
      </c>
      <c r="T8" s="73">
        <v>1</v>
      </c>
      <c r="U8" s="73">
        <f>IF(S8=0,"—",1)</f>
        <v>1</v>
      </c>
    </row>
    <row r="9" spans="2:21" ht="12.75">
      <c r="B9" s="61">
        <v>3012</v>
      </c>
      <c r="C9" s="62" t="s">
        <v>174</v>
      </c>
      <c r="D9" s="62" t="s">
        <v>43</v>
      </c>
      <c r="E9" s="63" t="s">
        <v>175</v>
      </c>
      <c r="F9" s="74">
        <v>5</v>
      </c>
      <c r="G9" s="75">
        <v>44.18</v>
      </c>
      <c r="H9" s="75">
        <f t="shared" si="0"/>
        <v>70.82</v>
      </c>
      <c r="I9" s="76">
        <v>0</v>
      </c>
      <c r="J9" s="75">
        <v>37.06</v>
      </c>
      <c r="K9" s="75">
        <f t="shared" si="1"/>
        <v>62.94</v>
      </c>
      <c r="L9" s="90">
        <v>33.04</v>
      </c>
      <c r="M9" s="69">
        <v>34</v>
      </c>
      <c r="N9" s="69">
        <v>10</v>
      </c>
      <c r="O9" s="70">
        <f t="shared" si="2"/>
        <v>44</v>
      </c>
      <c r="P9" s="90">
        <v>0</v>
      </c>
      <c r="Q9" s="69">
        <v>0</v>
      </c>
      <c r="R9" s="70">
        <f t="shared" si="3"/>
        <v>0</v>
      </c>
      <c r="S9" s="77">
        <f t="shared" si="4"/>
        <v>177.76</v>
      </c>
      <c r="T9" s="78">
        <f aca="true" t="shared" si="5" ref="T9:T27">T8+1</f>
        <v>2</v>
      </c>
      <c r="U9" s="78">
        <f aca="true" t="shared" si="6" ref="U9:U27">IF(S9=0,"—",U8+1)</f>
        <v>2</v>
      </c>
    </row>
    <row r="10" spans="2:21" ht="12.75">
      <c r="B10" s="61">
        <v>3004</v>
      </c>
      <c r="C10" s="62" t="s">
        <v>58</v>
      </c>
      <c r="D10" s="62" t="s">
        <v>43</v>
      </c>
      <c r="E10" s="63" t="s">
        <v>173</v>
      </c>
      <c r="F10" s="74">
        <v>0</v>
      </c>
      <c r="G10" s="75">
        <v>42.61</v>
      </c>
      <c r="H10" s="75">
        <f t="shared" si="0"/>
        <v>77.39</v>
      </c>
      <c r="I10" s="76">
        <v>0</v>
      </c>
      <c r="J10" s="75">
        <v>37.36</v>
      </c>
      <c r="K10" s="75">
        <f t="shared" si="1"/>
        <v>62.64</v>
      </c>
      <c r="L10" s="90">
        <v>38.95</v>
      </c>
      <c r="M10" s="69">
        <v>34</v>
      </c>
      <c r="N10" s="69">
        <v>0</v>
      </c>
      <c r="O10" s="70">
        <f t="shared" si="2"/>
        <v>34</v>
      </c>
      <c r="P10" s="90">
        <v>0</v>
      </c>
      <c r="Q10" s="69">
        <v>0</v>
      </c>
      <c r="R10" s="70">
        <f t="shared" si="3"/>
        <v>0</v>
      </c>
      <c r="S10" s="77">
        <f t="shared" si="4"/>
        <v>174.03</v>
      </c>
      <c r="T10" s="78">
        <f t="shared" si="5"/>
        <v>3</v>
      </c>
      <c r="U10" s="78">
        <f t="shared" si="6"/>
        <v>3</v>
      </c>
    </row>
    <row r="11" spans="2:21" ht="12.75">
      <c r="B11" s="61">
        <v>3009</v>
      </c>
      <c r="C11" s="62" t="s">
        <v>56</v>
      </c>
      <c r="D11" s="62" t="s">
        <v>46</v>
      </c>
      <c r="E11" s="63" t="s">
        <v>176</v>
      </c>
      <c r="F11" s="74">
        <v>5</v>
      </c>
      <c r="G11" s="75">
        <v>50.67</v>
      </c>
      <c r="H11" s="75">
        <f t="shared" si="0"/>
        <v>64.33</v>
      </c>
      <c r="I11" s="76">
        <v>0</v>
      </c>
      <c r="J11" s="75">
        <v>44.83</v>
      </c>
      <c r="K11" s="75">
        <f t="shared" si="1"/>
        <v>55.17</v>
      </c>
      <c r="L11" s="90">
        <v>36.89</v>
      </c>
      <c r="M11" s="69">
        <v>27</v>
      </c>
      <c r="N11" s="69">
        <v>7</v>
      </c>
      <c r="O11" s="70">
        <f t="shared" si="2"/>
        <v>34</v>
      </c>
      <c r="P11" s="90">
        <v>0</v>
      </c>
      <c r="Q11" s="69">
        <v>0</v>
      </c>
      <c r="R11" s="70">
        <f t="shared" si="3"/>
        <v>0</v>
      </c>
      <c r="S11" s="77">
        <f t="shared" si="4"/>
        <v>153.5</v>
      </c>
      <c r="T11" s="78">
        <f t="shared" si="5"/>
        <v>4</v>
      </c>
      <c r="U11" s="78">
        <f t="shared" si="6"/>
        <v>4</v>
      </c>
    </row>
    <row r="12" spans="2:21" ht="12.75">
      <c r="B12" s="61">
        <v>3002</v>
      </c>
      <c r="C12" s="62" t="s">
        <v>97</v>
      </c>
      <c r="D12" s="62" t="s">
        <v>44</v>
      </c>
      <c r="E12" s="63" t="s">
        <v>177</v>
      </c>
      <c r="F12" s="74">
        <v>5</v>
      </c>
      <c r="G12" s="75">
        <v>65.36</v>
      </c>
      <c r="H12" s="75">
        <f t="shared" si="0"/>
        <v>49.64</v>
      </c>
      <c r="I12" s="76">
        <v>0</v>
      </c>
      <c r="J12" s="75">
        <v>45.64</v>
      </c>
      <c r="K12" s="75">
        <f t="shared" si="1"/>
        <v>54.36</v>
      </c>
      <c r="L12" s="90">
        <v>37.95</v>
      </c>
      <c r="M12" s="69">
        <v>21</v>
      </c>
      <c r="N12" s="69">
        <v>7</v>
      </c>
      <c r="O12" s="70">
        <f t="shared" si="2"/>
        <v>28</v>
      </c>
      <c r="P12" s="90">
        <v>0</v>
      </c>
      <c r="Q12" s="69">
        <v>0</v>
      </c>
      <c r="R12" s="70">
        <f t="shared" si="3"/>
        <v>0</v>
      </c>
      <c r="S12" s="77">
        <f t="shared" si="4"/>
        <v>132</v>
      </c>
      <c r="T12" s="78">
        <f t="shared" si="5"/>
        <v>5</v>
      </c>
      <c r="U12" s="78">
        <f t="shared" si="6"/>
        <v>5</v>
      </c>
    </row>
    <row r="13" spans="2:21" ht="12.75">
      <c r="B13" s="61">
        <v>3017</v>
      </c>
      <c r="C13" s="62" t="s">
        <v>97</v>
      </c>
      <c r="D13" s="62" t="s">
        <v>44</v>
      </c>
      <c r="E13" s="63" t="s">
        <v>179</v>
      </c>
      <c r="F13" s="74">
        <v>5</v>
      </c>
      <c r="G13" s="75">
        <v>49.63</v>
      </c>
      <c r="H13" s="75">
        <f t="shared" si="0"/>
        <v>65.37</v>
      </c>
      <c r="I13" s="76">
        <v>0</v>
      </c>
      <c r="J13" s="75" t="s">
        <v>60</v>
      </c>
      <c r="K13" s="75">
        <f t="shared" si="1"/>
        <v>0</v>
      </c>
      <c r="L13" s="90">
        <v>37.59</v>
      </c>
      <c r="M13" s="69">
        <v>25</v>
      </c>
      <c r="N13" s="69">
        <v>7</v>
      </c>
      <c r="O13" s="70">
        <f t="shared" si="2"/>
        <v>32</v>
      </c>
      <c r="P13" s="90">
        <v>0</v>
      </c>
      <c r="Q13" s="69">
        <v>0</v>
      </c>
      <c r="R13" s="70">
        <f t="shared" si="3"/>
        <v>0</v>
      </c>
      <c r="S13" s="77">
        <f t="shared" si="4"/>
        <v>97.37</v>
      </c>
      <c r="T13" s="78">
        <f t="shared" si="5"/>
        <v>6</v>
      </c>
      <c r="U13" s="78">
        <f t="shared" si="6"/>
        <v>6</v>
      </c>
    </row>
    <row r="14" spans="2:21" ht="12.75">
      <c r="B14" s="61">
        <v>3016</v>
      </c>
      <c r="C14" s="62" t="s">
        <v>180</v>
      </c>
      <c r="D14" s="62" t="s">
        <v>46</v>
      </c>
      <c r="E14" s="63" t="s">
        <v>181</v>
      </c>
      <c r="F14" s="74">
        <v>0</v>
      </c>
      <c r="G14" s="75">
        <v>59.57</v>
      </c>
      <c r="H14" s="75">
        <f t="shared" si="0"/>
        <v>60.43</v>
      </c>
      <c r="I14" s="76">
        <v>0</v>
      </c>
      <c r="J14" s="75" t="s">
        <v>60</v>
      </c>
      <c r="K14" s="75">
        <f t="shared" si="1"/>
        <v>0</v>
      </c>
      <c r="L14" s="90">
        <v>42.36</v>
      </c>
      <c r="M14" s="69">
        <v>21</v>
      </c>
      <c r="N14" s="69">
        <v>0</v>
      </c>
      <c r="O14" s="70">
        <f t="shared" si="2"/>
        <v>21</v>
      </c>
      <c r="P14" s="90">
        <v>0</v>
      </c>
      <c r="Q14" s="69">
        <v>0</v>
      </c>
      <c r="R14" s="70">
        <f t="shared" si="3"/>
        <v>0</v>
      </c>
      <c r="S14" s="77">
        <f t="shared" si="4"/>
        <v>81.43</v>
      </c>
      <c r="T14" s="78">
        <f t="shared" si="5"/>
        <v>7</v>
      </c>
      <c r="U14" s="78">
        <f t="shared" si="6"/>
        <v>7</v>
      </c>
    </row>
    <row r="15" spans="2:21" ht="12.75">
      <c r="B15" s="61">
        <v>3015</v>
      </c>
      <c r="C15" s="62" t="s">
        <v>137</v>
      </c>
      <c r="D15" s="62" t="s">
        <v>46</v>
      </c>
      <c r="E15" s="63" t="s">
        <v>178</v>
      </c>
      <c r="F15" s="74">
        <v>0</v>
      </c>
      <c r="G15" s="75" t="s">
        <v>60</v>
      </c>
      <c r="H15" s="75">
        <f t="shared" si="0"/>
        <v>0</v>
      </c>
      <c r="I15" s="76">
        <v>0</v>
      </c>
      <c r="J15" s="75">
        <v>48.44</v>
      </c>
      <c r="K15" s="75">
        <f t="shared" si="1"/>
        <v>51.56</v>
      </c>
      <c r="L15" s="90">
        <v>35.65</v>
      </c>
      <c r="M15" s="69">
        <v>10</v>
      </c>
      <c r="N15" s="69">
        <v>0</v>
      </c>
      <c r="O15" s="70">
        <f t="shared" si="2"/>
        <v>10</v>
      </c>
      <c r="P15" s="90">
        <v>0</v>
      </c>
      <c r="Q15" s="69">
        <v>0</v>
      </c>
      <c r="R15" s="70">
        <f t="shared" si="3"/>
        <v>0</v>
      </c>
      <c r="S15" s="77">
        <f t="shared" si="4"/>
        <v>61.56</v>
      </c>
      <c r="T15" s="78">
        <f t="shared" si="5"/>
        <v>8</v>
      </c>
      <c r="U15" s="78">
        <f t="shared" si="6"/>
        <v>8</v>
      </c>
    </row>
    <row r="16" spans="2:21" ht="12.75">
      <c r="B16" s="61">
        <v>3010</v>
      </c>
      <c r="C16" s="62" t="s">
        <v>183</v>
      </c>
      <c r="D16" s="62" t="s">
        <v>44</v>
      </c>
      <c r="E16" s="63" t="s">
        <v>184</v>
      </c>
      <c r="F16" s="74">
        <v>25</v>
      </c>
      <c r="G16" s="75">
        <v>52.89</v>
      </c>
      <c r="H16" s="75">
        <f t="shared" si="0"/>
        <v>42.11</v>
      </c>
      <c r="I16" s="76">
        <v>0</v>
      </c>
      <c r="J16" s="75" t="s">
        <v>60</v>
      </c>
      <c r="K16" s="75">
        <f t="shared" si="1"/>
        <v>0</v>
      </c>
      <c r="L16" s="90">
        <v>37.01</v>
      </c>
      <c r="M16" s="69">
        <v>15</v>
      </c>
      <c r="N16" s="69">
        <v>0</v>
      </c>
      <c r="O16" s="70">
        <f t="shared" si="2"/>
        <v>15</v>
      </c>
      <c r="P16" s="90">
        <v>0</v>
      </c>
      <c r="Q16" s="69">
        <v>0</v>
      </c>
      <c r="R16" s="70">
        <f t="shared" si="3"/>
        <v>0</v>
      </c>
      <c r="S16" s="77">
        <f t="shared" si="4"/>
        <v>57.11</v>
      </c>
      <c r="T16" s="78">
        <f t="shared" si="5"/>
        <v>9</v>
      </c>
      <c r="U16" s="78">
        <f t="shared" si="6"/>
        <v>9</v>
      </c>
    </row>
    <row r="17" spans="2:21" ht="12.75">
      <c r="B17" s="61">
        <v>3020</v>
      </c>
      <c r="C17" s="62" t="s">
        <v>76</v>
      </c>
      <c r="D17" s="62" t="s">
        <v>43</v>
      </c>
      <c r="E17" s="63" t="s">
        <v>182</v>
      </c>
      <c r="F17" s="74">
        <v>0</v>
      </c>
      <c r="G17" s="75" t="s">
        <v>60</v>
      </c>
      <c r="H17" s="75">
        <f t="shared" si="0"/>
        <v>0</v>
      </c>
      <c r="I17" s="76">
        <v>5</v>
      </c>
      <c r="J17" s="75">
        <v>58.9</v>
      </c>
      <c r="K17" s="75">
        <f t="shared" si="1"/>
        <v>36.1</v>
      </c>
      <c r="L17" s="90">
        <v>40.32</v>
      </c>
      <c r="M17" s="69">
        <v>14</v>
      </c>
      <c r="N17" s="69">
        <v>0</v>
      </c>
      <c r="O17" s="70">
        <f t="shared" si="2"/>
        <v>14</v>
      </c>
      <c r="P17" s="90">
        <v>0</v>
      </c>
      <c r="Q17" s="69">
        <v>0</v>
      </c>
      <c r="R17" s="70">
        <f t="shared" si="3"/>
        <v>0</v>
      </c>
      <c r="S17" s="77">
        <f t="shared" si="4"/>
        <v>50.1</v>
      </c>
      <c r="T17" s="78">
        <f t="shared" si="5"/>
        <v>10</v>
      </c>
      <c r="U17" s="78">
        <f t="shared" si="6"/>
        <v>10</v>
      </c>
    </row>
    <row r="18" spans="2:21" ht="12.75">
      <c r="B18" s="61">
        <v>3018</v>
      </c>
      <c r="C18" s="62" t="s">
        <v>48</v>
      </c>
      <c r="D18" s="62" t="s">
        <v>43</v>
      </c>
      <c r="E18" s="63" t="s">
        <v>196</v>
      </c>
      <c r="F18" s="74">
        <v>0</v>
      </c>
      <c r="G18" s="75" t="s">
        <v>60</v>
      </c>
      <c r="H18" s="75">
        <f t="shared" si="0"/>
        <v>0</v>
      </c>
      <c r="I18" s="76">
        <v>0</v>
      </c>
      <c r="J18" s="75" t="s">
        <v>60</v>
      </c>
      <c r="K18" s="75">
        <f t="shared" si="1"/>
        <v>0</v>
      </c>
      <c r="L18" s="90">
        <v>57.05</v>
      </c>
      <c r="M18" s="69">
        <v>26</v>
      </c>
      <c r="N18" s="69">
        <v>7</v>
      </c>
      <c r="O18" s="70">
        <f t="shared" si="2"/>
        <v>33</v>
      </c>
      <c r="P18" s="90">
        <v>0</v>
      </c>
      <c r="Q18" s="69">
        <v>0</v>
      </c>
      <c r="R18" s="70">
        <f t="shared" si="3"/>
        <v>0</v>
      </c>
      <c r="S18" s="77">
        <f t="shared" si="4"/>
        <v>33</v>
      </c>
      <c r="T18" s="78">
        <f t="shared" si="5"/>
        <v>11</v>
      </c>
      <c r="U18" s="78">
        <f t="shared" si="6"/>
        <v>11</v>
      </c>
    </row>
    <row r="19" spans="2:21" ht="12.75">
      <c r="B19" s="61">
        <v>3001</v>
      </c>
      <c r="C19" s="62" t="s">
        <v>48</v>
      </c>
      <c r="D19" s="62" t="s">
        <v>43</v>
      </c>
      <c r="E19" s="63" t="s">
        <v>185</v>
      </c>
      <c r="F19" s="74">
        <v>0</v>
      </c>
      <c r="G19" s="75" t="s">
        <v>60</v>
      </c>
      <c r="H19" s="75">
        <f t="shared" si="0"/>
        <v>0</v>
      </c>
      <c r="I19" s="76">
        <v>0</v>
      </c>
      <c r="J19" s="75" t="s">
        <v>60</v>
      </c>
      <c r="K19" s="75">
        <f t="shared" si="1"/>
        <v>0</v>
      </c>
      <c r="L19" s="90">
        <v>38.52</v>
      </c>
      <c r="M19" s="69">
        <v>26</v>
      </c>
      <c r="N19" s="69">
        <v>0</v>
      </c>
      <c r="O19" s="70">
        <f t="shared" si="2"/>
        <v>26</v>
      </c>
      <c r="P19" s="90">
        <v>0</v>
      </c>
      <c r="Q19" s="69">
        <v>0</v>
      </c>
      <c r="R19" s="70">
        <f t="shared" si="3"/>
        <v>0</v>
      </c>
      <c r="S19" s="77">
        <f t="shared" si="4"/>
        <v>26</v>
      </c>
      <c r="T19" s="78">
        <f t="shared" si="5"/>
        <v>12</v>
      </c>
      <c r="U19" s="78">
        <f t="shared" si="6"/>
        <v>12</v>
      </c>
    </row>
    <row r="20" spans="2:21" ht="12.75">
      <c r="B20" s="61">
        <v>3011</v>
      </c>
      <c r="C20" s="62" t="s">
        <v>191</v>
      </c>
      <c r="D20" s="62" t="s">
        <v>46</v>
      </c>
      <c r="E20" s="63" t="s">
        <v>192</v>
      </c>
      <c r="F20" s="74">
        <v>0</v>
      </c>
      <c r="G20" s="75" t="s">
        <v>60</v>
      </c>
      <c r="H20" s="75">
        <f t="shared" si="0"/>
        <v>0</v>
      </c>
      <c r="I20" s="76">
        <v>0</v>
      </c>
      <c r="J20" s="75" t="s">
        <v>60</v>
      </c>
      <c r="K20" s="75">
        <f t="shared" si="1"/>
        <v>0</v>
      </c>
      <c r="L20" s="90">
        <v>35.74</v>
      </c>
      <c r="M20" s="69">
        <v>19</v>
      </c>
      <c r="N20" s="69">
        <v>7</v>
      </c>
      <c r="O20" s="70">
        <f t="shared" si="2"/>
        <v>26</v>
      </c>
      <c r="P20" s="90">
        <v>0</v>
      </c>
      <c r="Q20" s="69">
        <v>0</v>
      </c>
      <c r="R20" s="70">
        <f t="shared" si="3"/>
        <v>0</v>
      </c>
      <c r="S20" s="77">
        <f t="shared" si="4"/>
        <v>26</v>
      </c>
      <c r="T20" s="78">
        <f t="shared" si="5"/>
        <v>13</v>
      </c>
      <c r="U20" s="78">
        <f t="shared" si="6"/>
        <v>13</v>
      </c>
    </row>
    <row r="21" spans="2:21" ht="12.75">
      <c r="B21" s="61">
        <v>3013</v>
      </c>
      <c r="C21" s="62" t="s">
        <v>105</v>
      </c>
      <c r="D21" s="62" t="s">
        <v>46</v>
      </c>
      <c r="E21" s="63" t="s">
        <v>193</v>
      </c>
      <c r="F21" s="74">
        <v>0</v>
      </c>
      <c r="G21" s="75" t="s">
        <v>60</v>
      </c>
      <c r="H21" s="75">
        <f t="shared" si="0"/>
        <v>0</v>
      </c>
      <c r="I21" s="76">
        <v>0</v>
      </c>
      <c r="J21" s="75" t="s">
        <v>60</v>
      </c>
      <c r="K21" s="75">
        <f t="shared" si="1"/>
        <v>0</v>
      </c>
      <c r="L21" s="90">
        <v>39.82</v>
      </c>
      <c r="M21" s="69">
        <v>22</v>
      </c>
      <c r="N21" s="69">
        <v>0</v>
      </c>
      <c r="O21" s="70">
        <f t="shared" si="2"/>
        <v>22</v>
      </c>
      <c r="P21" s="90">
        <v>0</v>
      </c>
      <c r="Q21" s="69">
        <v>0</v>
      </c>
      <c r="R21" s="70">
        <f t="shared" si="3"/>
        <v>0</v>
      </c>
      <c r="S21" s="77">
        <f t="shared" si="4"/>
        <v>22</v>
      </c>
      <c r="T21" s="78">
        <f t="shared" si="5"/>
        <v>14</v>
      </c>
      <c r="U21" s="78">
        <f t="shared" si="6"/>
        <v>14</v>
      </c>
    </row>
    <row r="22" spans="2:21" ht="12.75">
      <c r="B22" s="61">
        <v>3008</v>
      </c>
      <c r="C22" s="62" t="s">
        <v>48</v>
      </c>
      <c r="D22" s="62" t="s">
        <v>43</v>
      </c>
      <c r="E22" s="63" t="s">
        <v>190</v>
      </c>
      <c r="F22" s="74">
        <v>0</v>
      </c>
      <c r="G22" s="75" t="s">
        <v>60</v>
      </c>
      <c r="H22" s="75">
        <f t="shared" si="0"/>
        <v>0</v>
      </c>
      <c r="I22" s="76">
        <v>0</v>
      </c>
      <c r="J22" s="75" t="s">
        <v>60</v>
      </c>
      <c r="K22" s="75">
        <f t="shared" si="1"/>
        <v>0</v>
      </c>
      <c r="L22" s="90">
        <v>38.93</v>
      </c>
      <c r="M22" s="69">
        <v>20</v>
      </c>
      <c r="N22" s="69">
        <v>0</v>
      </c>
      <c r="O22" s="70">
        <f t="shared" si="2"/>
        <v>20</v>
      </c>
      <c r="P22" s="90">
        <v>0</v>
      </c>
      <c r="Q22" s="69">
        <v>0</v>
      </c>
      <c r="R22" s="70">
        <f t="shared" si="3"/>
        <v>0</v>
      </c>
      <c r="S22" s="77">
        <f t="shared" si="4"/>
        <v>20</v>
      </c>
      <c r="T22" s="78">
        <f t="shared" si="5"/>
        <v>15</v>
      </c>
      <c r="U22" s="78">
        <f t="shared" si="6"/>
        <v>15</v>
      </c>
    </row>
    <row r="23" spans="2:21" ht="12.75">
      <c r="B23" s="61">
        <v>3003</v>
      </c>
      <c r="C23" s="62" t="s">
        <v>139</v>
      </c>
      <c r="D23" s="62" t="s">
        <v>43</v>
      </c>
      <c r="E23" s="63" t="s">
        <v>186</v>
      </c>
      <c r="F23" s="74">
        <v>0</v>
      </c>
      <c r="G23" s="75" t="s">
        <v>60</v>
      </c>
      <c r="H23" s="75">
        <f t="shared" si="0"/>
        <v>0</v>
      </c>
      <c r="I23" s="76">
        <v>0</v>
      </c>
      <c r="J23" s="75" t="s">
        <v>60</v>
      </c>
      <c r="K23" s="75">
        <f t="shared" si="1"/>
        <v>0</v>
      </c>
      <c r="L23" s="90">
        <v>43.01</v>
      </c>
      <c r="M23" s="69">
        <v>17</v>
      </c>
      <c r="N23" s="69">
        <v>0</v>
      </c>
      <c r="O23" s="70">
        <f t="shared" si="2"/>
        <v>17</v>
      </c>
      <c r="P23" s="90">
        <v>0</v>
      </c>
      <c r="Q23" s="69">
        <v>0</v>
      </c>
      <c r="R23" s="70">
        <f t="shared" si="3"/>
        <v>0</v>
      </c>
      <c r="S23" s="77">
        <f t="shared" si="4"/>
        <v>17</v>
      </c>
      <c r="T23" s="78">
        <f t="shared" si="5"/>
        <v>16</v>
      </c>
      <c r="U23" s="78">
        <f t="shared" si="6"/>
        <v>16</v>
      </c>
    </row>
    <row r="24" spans="2:21" ht="12.75">
      <c r="B24" s="61">
        <v>3019</v>
      </c>
      <c r="C24" s="62" t="s">
        <v>142</v>
      </c>
      <c r="D24" s="62" t="s">
        <v>46</v>
      </c>
      <c r="E24" s="63" t="s">
        <v>197</v>
      </c>
      <c r="F24" s="74">
        <v>0</v>
      </c>
      <c r="G24" s="75" t="s">
        <v>60</v>
      </c>
      <c r="H24" s="75">
        <f t="shared" si="0"/>
        <v>0</v>
      </c>
      <c r="I24" s="76">
        <v>0</v>
      </c>
      <c r="J24" s="75" t="s">
        <v>60</v>
      </c>
      <c r="K24" s="75">
        <f t="shared" si="1"/>
        <v>0</v>
      </c>
      <c r="L24" s="90">
        <v>40.17</v>
      </c>
      <c r="M24" s="69">
        <v>13</v>
      </c>
      <c r="N24" s="69">
        <v>0</v>
      </c>
      <c r="O24" s="70">
        <f t="shared" si="2"/>
        <v>13</v>
      </c>
      <c r="P24" s="90">
        <v>0</v>
      </c>
      <c r="Q24" s="69">
        <v>0</v>
      </c>
      <c r="R24" s="70">
        <f t="shared" si="3"/>
        <v>0</v>
      </c>
      <c r="S24" s="77">
        <f t="shared" si="4"/>
        <v>13</v>
      </c>
      <c r="T24" s="78">
        <f t="shared" si="5"/>
        <v>17</v>
      </c>
      <c r="U24" s="78">
        <f t="shared" si="6"/>
        <v>17</v>
      </c>
    </row>
    <row r="25" spans="2:21" ht="12.75">
      <c r="B25" s="61">
        <v>3006</v>
      </c>
      <c r="C25" s="62" t="s">
        <v>180</v>
      </c>
      <c r="D25" s="62" t="s">
        <v>46</v>
      </c>
      <c r="E25" s="63" t="s">
        <v>189</v>
      </c>
      <c r="F25" s="74">
        <v>0</v>
      </c>
      <c r="G25" s="75" t="s">
        <v>60</v>
      </c>
      <c r="H25" s="75">
        <f t="shared" si="0"/>
        <v>0</v>
      </c>
      <c r="I25" s="76">
        <v>0</v>
      </c>
      <c r="J25" s="75" t="s">
        <v>60</v>
      </c>
      <c r="K25" s="75">
        <f t="shared" si="1"/>
        <v>0</v>
      </c>
      <c r="L25" s="90">
        <v>44.67</v>
      </c>
      <c r="M25" s="69">
        <v>10</v>
      </c>
      <c r="N25" s="69">
        <v>0</v>
      </c>
      <c r="O25" s="70">
        <f t="shared" si="2"/>
        <v>10</v>
      </c>
      <c r="P25" s="90">
        <v>0</v>
      </c>
      <c r="Q25" s="69">
        <v>0</v>
      </c>
      <c r="R25" s="70">
        <f t="shared" si="3"/>
        <v>0</v>
      </c>
      <c r="S25" s="77">
        <f t="shared" si="4"/>
        <v>10</v>
      </c>
      <c r="T25" s="78">
        <f t="shared" si="5"/>
        <v>18</v>
      </c>
      <c r="U25" s="78">
        <f t="shared" si="6"/>
        <v>18</v>
      </c>
    </row>
    <row r="26" spans="2:21" ht="12.75">
      <c r="B26" s="61">
        <v>3005</v>
      </c>
      <c r="C26" s="62" t="s">
        <v>187</v>
      </c>
      <c r="D26" s="62" t="s">
        <v>46</v>
      </c>
      <c r="E26" s="63" t="s">
        <v>188</v>
      </c>
      <c r="F26" s="74">
        <v>0</v>
      </c>
      <c r="G26" s="75" t="s">
        <v>67</v>
      </c>
      <c r="H26" s="75">
        <f t="shared" si="0"/>
        <v>0</v>
      </c>
      <c r="I26" s="76">
        <v>0</v>
      </c>
      <c r="J26" s="75" t="s">
        <v>67</v>
      </c>
      <c r="K26" s="75">
        <f t="shared" si="1"/>
        <v>0</v>
      </c>
      <c r="L26" s="90" t="s">
        <v>67</v>
      </c>
      <c r="M26" s="69">
        <v>0</v>
      </c>
      <c r="N26" s="69">
        <v>0</v>
      </c>
      <c r="O26" s="70">
        <f t="shared" si="2"/>
        <v>0</v>
      </c>
      <c r="P26" s="90">
        <v>0</v>
      </c>
      <c r="Q26" s="69">
        <v>0</v>
      </c>
      <c r="R26" s="70">
        <f t="shared" si="3"/>
        <v>0</v>
      </c>
      <c r="S26" s="77">
        <f t="shared" si="4"/>
        <v>0</v>
      </c>
      <c r="T26" s="78">
        <f t="shared" si="5"/>
        <v>19</v>
      </c>
      <c r="U26" s="78" t="str">
        <f t="shared" si="6"/>
        <v>—</v>
      </c>
    </row>
    <row r="27" spans="2:21" ht="12.75">
      <c r="B27" s="61">
        <v>3014</v>
      </c>
      <c r="C27" s="62" t="s">
        <v>194</v>
      </c>
      <c r="D27" s="62" t="s">
        <v>46</v>
      </c>
      <c r="E27" s="63" t="s">
        <v>195</v>
      </c>
      <c r="F27" s="74">
        <v>0</v>
      </c>
      <c r="G27" s="75" t="s">
        <v>67</v>
      </c>
      <c r="H27" s="75">
        <f t="shared" si="0"/>
        <v>0</v>
      </c>
      <c r="I27" s="76">
        <v>0</v>
      </c>
      <c r="J27" s="75" t="s">
        <v>67</v>
      </c>
      <c r="K27" s="75">
        <f t="shared" si="1"/>
        <v>0</v>
      </c>
      <c r="L27" s="90" t="s">
        <v>67</v>
      </c>
      <c r="M27" s="69">
        <v>0</v>
      </c>
      <c r="N27" s="69">
        <v>0</v>
      </c>
      <c r="O27" s="70">
        <f t="shared" si="2"/>
        <v>0</v>
      </c>
      <c r="P27" s="90">
        <v>0</v>
      </c>
      <c r="Q27" s="69">
        <v>0</v>
      </c>
      <c r="R27" s="70">
        <f t="shared" si="3"/>
        <v>0</v>
      </c>
      <c r="S27" s="77">
        <f t="shared" si="4"/>
        <v>0</v>
      </c>
      <c r="T27" s="78">
        <f t="shared" si="5"/>
        <v>20</v>
      </c>
      <c r="U27" s="78" t="str">
        <f t="shared" si="6"/>
        <v>—</v>
      </c>
    </row>
    <row r="28" spans="2:21" ht="13.5" thickBot="1">
      <c r="B28" s="79"/>
      <c r="C28" s="80"/>
      <c r="D28" s="80"/>
      <c r="E28" s="81"/>
      <c r="F28" s="82"/>
      <c r="G28" s="80"/>
      <c r="H28" s="80"/>
      <c r="I28" s="82"/>
      <c r="J28" s="80"/>
      <c r="K28" s="80"/>
      <c r="L28" s="82"/>
      <c r="M28" s="80"/>
      <c r="N28" s="80"/>
      <c r="O28" s="83"/>
      <c r="P28" s="82"/>
      <c r="Q28" s="80"/>
      <c r="R28" s="83"/>
      <c r="S28" s="84"/>
      <c r="T28" s="85"/>
      <c r="U28" s="85"/>
    </row>
  </sheetData>
  <sheetProtection/>
  <mergeCells count="11">
    <mergeCell ref="U6:U7"/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Rudashevsky</dc:creator>
  <cp:keywords/>
  <dc:description/>
  <cp:lastModifiedBy>Zver</cp:lastModifiedBy>
  <dcterms:created xsi:type="dcterms:W3CDTF">2010-05-03T13:26:14Z</dcterms:created>
  <dcterms:modified xsi:type="dcterms:W3CDTF">2010-05-11T08:24:00Z</dcterms:modified>
  <cp:category/>
  <cp:version/>
  <cp:contentType/>
  <cp:contentStatus/>
</cp:coreProperties>
</file>