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1940" windowHeight="6750" activeTab="1"/>
  </bookViews>
  <sheets>
    <sheet name="Титул" sheetId="1" r:id="rId1"/>
    <sheet name="Нович" sheetId="2" r:id="rId2"/>
    <sheet name="Дебют" sheetId="3" r:id="rId3"/>
    <sheet name="Прогресс" sheetId="4" r:id="rId4"/>
    <sheet name="Мастер" sheetId="5" r:id="rId5"/>
    <sheet name="Эстафета" sheetId="6" r:id="rId6"/>
    <sheet name="Сумма" sheetId="7" r:id="rId7"/>
  </sheets>
  <definedNames/>
  <calcPr fullCalcOnLoad="1"/>
</workbook>
</file>

<file path=xl/sharedStrings.xml><?xml version="1.0" encoding="utf-8"?>
<sst xmlns="http://schemas.openxmlformats.org/spreadsheetml/2006/main" count="1326" uniqueCount="318">
  <si>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</si>
  <si>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</si>
  <si>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</si>
  <si>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</si>
  <si>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</si>
  <si>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</si>
  <si>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</si>
  <si>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</si>
  <si>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</si>
  <si>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</si>
  <si>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</si>
  <si>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</si>
  <si>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</si>
  <si>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</si>
  <si>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</si>
  <si>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</si>
  <si>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</si>
  <si>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</si>
  <si>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</si>
  <si>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</si>
  <si>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</si>
  <si>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</si>
  <si>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</si>
  <si>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</si>
  <si>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</si>
  <si>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</si>
  <si>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</si>
  <si>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</si>
  <si>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</si>
  <si>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</si>
  <si>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в категории</t>
  </si>
  <si>
    <t>Участников</t>
  </si>
  <si>
    <t>Всего участников</t>
  </si>
  <si>
    <t>Команд</t>
  </si>
  <si>
    <t>Командное первенство</t>
  </si>
  <si>
    <t>Класс</t>
  </si>
  <si>
    <t>Дебют</t>
  </si>
  <si>
    <t>Сумма</t>
  </si>
  <si>
    <t>этапов</t>
  </si>
  <si>
    <t>Даты</t>
  </si>
  <si>
    <t>Итого очков</t>
  </si>
  <si>
    <t>1-ый этап</t>
  </si>
  <si>
    <t>2-ой этап</t>
  </si>
  <si>
    <t>3-ий этап</t>
  </si>
  <si>
    <t>4-ый этап</t>
  </si>
  <si>
    <t>5-ый этап</t>
  </si>
  <si>
    <t>6-ой этап</t>
  </si>
  <si>
    <t>Личный зачет</t>
  </si>
  <si>
    <t>Командый зачет</t>
  </si>
  <si>
    <t>Команда</t>
  </si>
  <si>
    <t>в классе</t>
  </si>
  <si>
    <t>категория</t>
  </si>
  <si>
    <t>Катутис Ангелина</t>
  </si>
  <si>
    <t>ШАР</t>
  </si>
  <si>
    <t>Дружинина Ольга</t>
  </si>
  <si>
    <t>ДТЮ</t>
  </si>
  <si>
    <t>Бумер</t>
  </si>
  <si>
    <t xml:space="preserve">шелти </t>
  </si>
  <si>
    <t>Чудо</t>
  </si>
  <si>
    <t>Пшеничникова Мария</t>
  </si>
  <si>
    <t>б.к.</t>
  </si>
  <si>
    <t>Баттерфляй</t>
  </si>
  <si>
    <t>пудель</t>
  </si>
  <si>
    <t>Гиви</t>
  </si>
  <si>
    <t>Брюс</t>
  </si>
  <si>
    <t>S</t>
  </si>
  <si>
    <t>Адреналина</t>
  </si>
  <si>
    <t>Попова Дарья</t>
  </si>
  <si>
    <t>Сюзанна</t>
  </si>
  <si>
    <t>M</t>
  </si>
  <si>
    <t>Папко Татьяна</t>
  </si>
  <si>
    <t>Би</t>
  </si>
  <si>
    <t>Зворыгина Любовь</t>
  </si>
  <si>
    <t>Элвис</t>
  </si>
  <si>
    <t>шелти</t>
  </si>
  <si>
    <t>Штернберг Наталья</t>
  </si>
  <si>
    <t>метис</t>
  </si>
  <si>
    <t>Аджилика</t>
  </si>
  <si>
    <t>Соловьева Полина</t>
  </si>
  <si>
    <t>Девид</t>
  </si>
  <si>
    <t>МАСТЕР</t>
  </si>
  <si>
    <t>ПРОГРЕСС</t>
  </si>
  <si>
    <t>ДЕБЮТ</t>
  </si>
  <si>
    <t>ЭСТАФЕТА</t>
  </si>
  <si>
    <t>Пайнери</t>
  </si>
  <si>
    <t>Маленьких Юлия</t>
  </si>
  <si>
    <t>шпиц</t>
  </si>
  <si>
    <t>Матисс</t>
  </si>
  <si>
    <t>Лисенок</t>
  </si>
  <si>
    <t>ШАР-2</t>
  </si>
  <si>
    <t>ШАР-5</t>
  </si>
  <si>
    <t>Вальтер</t>
  </si>
  <si>
    <t>Пьеро</t>
  </si>
  <si>
    <t>тервюрен</t>
  </si>
  <si>
    <t>Феррари</t>
  </si>
  <si>
    <t>Бэби</t>
  </si>
  <si>
    <t>L</t>
  </si>
  <si>
    <t>Вестерн</t>
  </si>
  <si>
    <t>Везунчик</t>
  </si>
  <si>
    <t>протокол по категориям ниже!!!</t>
  </si>
  <si>
    <t>гл фокс</t>
  </si>
  <si>
    <t>Ельсор</t>
  </si>
  <si>
    <t>Бонапарт</t>
  </si>
  <si>
    <t>Ганеева Светлана</t>
  </si>
  <si>
    <t>Судьи:</t>
  </si>
  <si>
    <t>Риск</t>
  </si>
  <si>
    <r>
      <t xml:space="preserve">ОБЩИЙ ПРОТОКОЛ </t>
    </r>
    <r>
      <rPr>
        <b/>
        <sz val="14"/>
        <color indexed="10"/>
        <rFont val="Arial Cyr"/>
        <family val="0"/>
      </rPr>
      <t>протокол по категориям ниже!!!</t>
    </r>
  </si>
  <si>
    <t>Беркут</t>
  </si>
  <si>
    <t>Цент</t>
  </si>
  <si>
    <t>Кудрина Анна</t>
  </si>
  <si>
    <t>Ноктюрн</t>
  </si>
  <si>
    <t>Виртуоз</t>
  </si>
  <si>
    <t>Шерон</t>
  </si>
  <si>
    <t>Солодкина Анна</t>
  </si>
  <si>
    <t>Стрелка</t>
  </si>
  <si>
    <t>ЦСС</t>
  </si>
  <si>
    <t>далматин</t>
  </si>
  <si>
    <t>Джульетта</t>
  </si>
  <si>
    <t>Гамми</t>
  </si>
  <si>
    <t>Джем</t>
  </si>
  <si>
    <t>Косякова Варвара</t>
  </si>
  <si>
    <t xml:space="preserve">малинуа </t>
  </si>
  <si>
    <t>Байт</t>
  </si>
  <si>
    <t>Перп.Мобиле</t>
  </si>
  <si>
    <t>гл.ф/т</t>
  </si>
  <si>
    <t xml:space="preserve">гл.ф/т </t>
  </si>
  <si>
    <t>Брайт Би</t>
  </si>
  <si>
    <t>Евдокимова Радислава</t>
  </si>
  <si>
    <t>Виолетта</t>
  </si>
  <si>
    <t>ШАР - 5</t>
  </si>
  <si>
    <t>ШАР - 2</t>
  </si>
  <si>
    <t>ШАР - 1</t>
  </si>
  <si>
    <t>ШАР - 6</t>
  </si>
  <si>
    <t>ШАР - 10</t>
  </si>
  <si>
    <t>вельш</t>
  </si>
  <si>
    <t>04.11.2008, 22.03.2009</t>
  </si>
  <si>
    <t>н.о.</t>
  </si>
  <si>
    <t>рус спан</t>
  </si>
  <si>
    <t>ирл тер</t>
  </si>
  <si>
    <t>Мобиле</t>
  </si>
  <si>
    <t>Грег</t>
  </si>
  <si>
    <t>Шумахер</t>
  </si>
  <si>
    <t>Амели</t>
  </si>
  <si>
    <t>дрт</t>
  </si>
  <si>
    <t>Тореадор</t>
  </si>
  <si>
    <t>Семина Юлия</t>
  </si>
  <si>
    <t>Мамба</t>
  </si>
  <si>
    <t>Зербина</t>
  </si>
  <si>
    <t>рус спаниель</t>
  </si>
  <si>
    <t>Кей</t>
  </si>
  <si>
    <t>Medium, 9 участников</t>
  </si>
  <si>
    <t>Бондарева Анна</t>
  </si>
  <si>
    <t>Гидра</t>
  </si>
  <si>
    <t>Лика</t>
  </si>
  <si>
    <t>малинуа</t>
  </si>
  <si>
    <t>Гейм</t>
  </si>
  <si>
    <t>ирл терьер</t>
  </si>
  <si>
    <t>ШАР - 7</t>
  </si>
  <si>
    <t>Ева</t>
  </si>
  <si>
    <t>Чебыкина Ирина</t>
  </si>
  <si>
    <t>Гленда</t>
  </si>
  <si>
    <t>Глен</t>
  </si>
  <si>
    <t>Митрошина Анна</t>
  </si>
  <si>
    <t>гл. фокстерьер</t>
  </si>
  <si>
    <t>Банзай</t>
  </si>
  <si>
    <t>Костарева Нелли</t>
  </si>
  <si>
    <t>дак ретривер</t>
  </si>
  <si>
    <t>Дина</t>
  </si>
  <si>
    <t>Хеллоуин</t>
  </si>
  <si>
    <t>Николетта</t>
  </si>
  <si>
    <t>Дуся</t>
  </si>
  <si>
    <t>Боронникова Галина</t>
  </si>
  <si>
    <t>кардиган</t>
  </si>
  <si>
    <t>Аталанта</t>
  </si>
  <si>
    <t>Бест</t>
  </si>
  <si>
    <t>Жеральд</t>
  </si>
  <si>
    <t>вельштерьер</t>
  </si>
  <si>
    <t>Иф Онли</t>
  </si>
  <si>
    <t>ШАР - 3</t>
  </si>
  <si>
    <t>ШАР - 4</t>
  </si>
  <si>
    <t>Первый этап Гран При Перми 2009/10</t>
  </si>
  <si>
    <t>Союз</t>
  </si>
  <si>
    <t>Василиса</t>
  </si>
  <si>
    <t>Быстрых Надежда</t>
  </si>
  <si>
    <t>Геральт</t>
  </si>
  <si>
    <t>миттельшнауцер</t>
  </si>
  <si>
    <t>Хаммер</t>
  </si>
  <si>
    <t>Карпушина Надежда</t>
  </si>
  <si>
    <t>босерон</t>
  </si>
  <si>
    <t>Валькирия</t>
  </si>
  <si>
    <t>Злобина Маргарита</t>
  </si>
  <si>
    <t>Антей</t>
  </si>
  <si>
    <t>Геенна</t>
  </si>
  <si>
    <t>Мохова Ирина</t>
  </si>
  <si>
    <t>Мэгги</t>
  </si>
  <si>
    <t>Чара</t>
  </si>
  <si>
    <t>Калашникова Наталья</t>
  </si>
  <si>
    <t>Вильямс</t>
  </si>
  <si>
    <t>кбт</t>
  </si>
  <si>
    <t>Юла</t>
  </si>
  <si>
    <t>Остапчук Евгения</t>
  </si>
  <si>
    <t>ир/сеттер</t>
  </si>
  <si>
    <t>Рея</t>
  </si>
  <si>
    <t>Прада</t>
  </si>
  <si>
    <t>Макурина Анастасия</t>
  </si>
  <si>
    <t>Панфилова Татьяна</t>
  </si>
  <si>
    <t>Пузикова Ольга</t>
  </si>
  <si>
    <t>Тим</t>
  </si>
  <si>
    <t>Сеня</t>
  </si>
  <si>
    <t>Гришаева Елена</t>
  </si>
  <si>
    <t xml:space="preserve">метис </t>
  </si>
  <si>
    <t>Ля Ля</t>
  </si>
  <si>
    <t>Клинова Валерия</t>
  </si>
  <si>
    <t>Соловьева Юлия</t>
  </si>
  <si>
    <t>Овченкова Юлия</t>
  </si>
  <si>
    <t>Джем-2</t>
  </si>
  <si>
    <t>Пономарева Дарья</t>
  </si>
  <si>
    <t>Вираж</t>
  </si>
  <si>
    <t>LARGE, 14 участников</t>
  </si>
  <si>
    <t>Кирьянова Екатерин</t>
  </si>
  <si>
    <t>папильон</t>
  </si>
  <si>
    <t>Унас</t>
  </si>
  <si>
    <t>LARGE, 11 участников</t>
  </si>
  <si>
    <t>Кирьянова Екатерина</t>
  </si>
  <si>
    <t>ШАР - 8</t>
  </si>
  <si>
    <t>ШАР - 9</t>
  </si>
  <si>
    <t>ШАР-1</t>
  </si>
  <si>
    <t>г Пермь, площадка "Искра"</t>
  </si>
  <si>
    <t>г Пермь, 2010 г</t>
  </si>
  <si>
    <t xml:space="preserve">ЦСС-бета </t>
  </si>
  <si>
    <t>ЦСС-альфа</t>
  </si>
  <si>
    <t>Зорро-ДТЮ</t>
  </si>
  <si>
    <t>Дружба-1</t>
  </si>
  <si>
    <t>Дружба-2</t>
  </si>
  <si>
    <t>Инфинити</t>
  </si>
  <si>
    <t>к.б.т.</t>
  </si>
  <si>
    <t>такса</t>
  </si>
  <si>
    <t>Лексус</t>
  </si>
  <si>
    <t>корги</t>
  </si>
  <si>
    <t>боссерон</t>
  </si>
  <si>
    <t>а.с.т.</t>
  </si>
  <si>
    <t>Юта</t>
  </si>
  <si>
    <t>Иркут</t>
  </si>
  <si>
    <t>Мамаева Екатерина</t>
  </si>
  <si>
    <t>Гинея</t>
  </si>
  <si>
    <t>Черкашина Анна</t>
  </si>
  <si>
    <t>Любовь Зворыгина, Екатерина Кирьянова, Анна Кудрина, Ольга Дружинина</t>
  </si>
  <si>
    <t>НОВИЧКИ</t>
  </si>
  <si>
    <t>Дружинин Алексей</t>
  </si>
  <si>
    <t>АйКэнДу</t>
  </si>
  <si>
    <t>Падерина Елизавета</t>
  </si>
  <si>
    <t>Никифорова Наталья</t>
  </si>
  <si>
    <t>Лис</t>
  </si>
  <si>
    <t>Гейша</t>
  </si>
  <si>
    <t>LARGE, 18 участников</t>
  </si>
  <si>
    <t>Батаева Анастасия</t>
  </si>
  <si>
    <t>Самара</t>
  </si>
  <si>
    <t>Кап. Джек Воробей</t>
  </si>
  <si>
    <t>Ирис</t>
  </si>
  <si>
    <t>Аурум</t>
  </si>
  <si>
    <t>Граф</t>
  </si>
  <si>
    <t>Базанова Татьяна</t>
  </si>
  <si>
    <t>д.р.т.</t>
  </si>
  <si>
    <t>Small, 18 участников</t>
  </si>
  <si>
    <t>Medium, 14 участников</t>
  </si>
  <si>
    <t>Small, 12 участников</t>
  </si>
  <si>
    <t>Medium, 7 участников</t>
  </si>
  <si>
    <t>Small, 7 участников</t>
  </si>
  <si>
    <t>парсон терьер</t>
  </si>
  <si>
    <t>Мина</t>
  </si>
  <si>
    <t>Берлизова Алина</t>
  </si>
  <si>
    <t>Роза</t>
  </si>
  <si>
    <t>Романова Юлия</t>
  </si>
  <si>
    <t>Банберри</t>
  </si>
  <si>
    <t>Кольцова Анна</t>
  </si>
  <si>
    <t>Крош</t>
  </si>
  <si>
    <t>Кеша</t>
  </si>
  <si>
    <t>Даша</t>
  </si>
  <si>
    <t>Гегина Анастасия</t>
  </si>
  <si>
    <t>Бася</t>
  </si>
  <si>
    <t>Рудакова Виталия</t>
  </si>
  <si>
    <t>чихуахуа</t>
  </si>
  <si>
    <t>Гуччи</t>
  </si>
  <si>
    <t>М</t>
  </si>
  <si>
    <t>Казанцева Светлана</t>
  </si>
  <si>
    <t>Геля</t>
  </si>
  <si>
    <t>Ильиных Екатерина</t>
  </si>
  <si>
    <t>Лоск</t>
  </si>
  <si>
    <t>Воробьева Анна</t>
  </si>
  <si>
    <t>Чарли</t>
  </si>
  <si>
    <t>Яковлева Анастасия</t>
  </si>
  <si>
    <t>Клепа</t>
  </si>
  <si>
    <t>Тиба</t>
  </si>
  <si>
    <t>Панкратьева Ольга</t>
  </si>
  <si>
    <t>Барбариска</t>
  </si>
  <si>
    <t>Пронина Вера</t>
  </si>
  <si>
    <t>Лева</t>
  </si>
  <si>
    <t>Берлизова Амина</t>
  </si>
  <si>
    <t>Джуля</t>
  </si>
  <si>
    <t>Стряпунина Света</t>
  </si>
  <si>
    <t>Алиса</t>
  </si>
  <si>
    <t>Егоренко Степан</t>
  </si>
  <si>
    <t>Ася</t>
  </si>
  <si>
    <t>Афина</t>
  </si>
  <si>
    <t>Адамец Анастасия</t>
  </si>
  <si>
    <t>Шарапова Яна</t>
  </si>
  <si>
    <t>шарпей</t>
  </si>
  <si>
    <t>Дюкова Алина</t>
  </si>
  <si>
    <t>Принц</t>
  </si>
  <si>
    <t>Канцлер Анастасия</t>
  </si>
  <si>
    <t>Рекс</t>
  </si>
  <si>
    <t>Агафонова Юля</t>
  </si>
  <si>
    <t>Лада</t>
  </si>
  <si>
    <t>Загрядский Евгений</t>
  </si>
  <si>
    <t>Леон</t>
  </si>
  <si>
    <t>Габидулин Роман</t>
  </si>
  <si>
    <t>Олеся</t>
  </si>
  <si>
    <t>Лорд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</si>
</sst>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>
      <alignment/>
    </xf>
    <xf numFmtId="0" fontId="0" fillId="20" borderId="0" xfId="0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0" borderId="20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0" fontId="7" fillId="20" borderId="0" xfId="0" applyFont="1" applyFill="1" applyAlignment="1" applyProtection="1">
      <alignment horizontal="left"/>
      <protection/>
    </xf>
    <xf numFmtId="0" fontId="7" fillId="20" borderId="0" xfId="0" applyFont="1" applyFill="1" applyAlignment="1" applyProtection="1">
      <alignment/>
      <protection/>
    </xf>
    <xf numFmtId="0" fontId="7" fillId="20" borderId="10" xfId="0" applyFont="1" applyFill="1" applyBorder="1" applyAlignment="1" applyProtection="1">
      <alignment horizontal="center"/>
      <protection/>
    </xf>
    <xf numFmtId="2" fontId="7" fillId="20" borderId="10" xfId="0" applyNumberFormat="1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/>
      <protection/>
    </xf>
    <xf numFmtId="0" fontId="7" fillId="20" borderId="0" xfId="0" applyFont="1" applyFill="1" applyAlignment="1">
      <alignment/>
    </xf>
    <xf numFmtId="0" fontId="7" fillId="20" borderId="10" xfId="0" applyFont="1" applyFill="1" applyBorder="1" applyAlignment="1" applyProtection="1">
      <alignment/>
      <protection/>
    </xf>
    <xf numFmtId="0" fontId="7" fillId="20" borderId="21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7" fillId="20" borderId="22" xfId="0" applyFont="1" applyFill="1" applyBorder="1" applyAlignment="1" applyProtection="1">
      <alignment/>
      <protection/>
    </xf>
    <xf numFmtId="0" fontId="7" fillId="20" borderId="0" xfId="0" applyFont="1" applyFill="1" applyBorder="1" applyAlignment="1" applyProtection="1">
      <alignment horizontal="center"/>
      <protection/>
    </xf>
    <xf numFmtId="0" fontId="0" fillId="20" borderId="23" xfId="0" applyFill="1" applyBorder="1" applyAlignment="1" applyProtection="1">
      <alignment horizontal="center"/>
      <protection/>
    </xf>
    <xf numFmtId="0" fontId="0" fillId="20" borderId="24" xfId="0" applyFill="1" applyBorder="1" applyAlignment="1" applyProtection="1">
      <alignment/>
      <protection/>
    </xf>
    <xf numFmtId="0" fontId="7" fillId="20" borderId="10" xfId="0" applyFont="1" applyFill="1" applyBorder="1" applyAlignment="1" applyProtection="1">
      <alignment horizontal="right"/>
      <protection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20" borderId="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>
      <alignment/>
    </xf>
    <xf numFmtId="0" fontId="0" fillId="0" borderId="25" xfId="0" applyBorder="1" applyAlignment="1" applyProtection="1">
      <alignment horizontal="center" vertical="center" textRotation="90" wrapText="1"/>
      <protection/>
    </xf>
    <xf numFmtId="2" fontId="0" fillId="0" borderId="17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27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4" fontId="0" fillId="0" borderId="2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0" borderId="0" xfId="0" applyNumberFormat="1" applyBorder="1" applyAlignment="1">
      <alignment/>
    </xf>
    <xf numFmtId="0" fontId="4" fillId="2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19" xfId="0" applyFill="1" applyBorder="1" applyAlignment="1">
      <alignment/>
    </xf>
    <xf numFmtId="14" fontId="7" fillId="20" borderId="21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4" fontId="0" fillId="0" borderId="18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14" fontId="7" fillId="20" borderId="10" xfId="0" applyNumberFormat="1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1" xfId="0" applyBorder="1" applyAlignment="1">
      <alignment/>
    </xf>
    <xf numFmtId="0" fontId="0" fillId="0" borderId="28" xfId="0" applyFill="1" applyBorder="1" applyAlignment="1">
      <alignment/>
    </xf>
    <xf numFmtId="0" fontId="13" fillId="20" borderId="10" xfId="0" applyFont="1" applyFill="1" applyBorder="1" applyAlignment="1" applyProtection="1">
      <alignment/>
      <protection/>
    </xf>
    <xf numFmtId="2" fontId="0" fillId="0" borderId="16" xfId="0" applyNumberFormat="1" applyBorder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 horizontal="right"/>
    </xf>
    <xf numFmtId="0" fontId="3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 horizontal="center"/>
    </xf>
    <xf numFmtId="1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1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4" xfId="0" applyNumberFormat="1" applyBorder="1" applyAlignment="1">
      <alignment/>
    </xf>
    <xf numFmtId="1" fontId="0" fillId="0" borderId="33" xfId="0" applyNumberFormat="1" applyBorder="1" applyAlignment="1">
      <alignment horizontal="right"/>
    </xf>
    <xf numFmtId="4" fontId="0" fillId="0" borderId="32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7" xfId="0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ill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8" xfId="0" applyBorder="1" applyAlignment="1">
      <alignment horizontal="left"/>
    </xf>
    <xf numFmtId="0" fontId="4" fillId="20" borderId="36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left"/>
    </xf>
    <xf numFmtId="0" fontId="14" fillId="0" borderId="19" xfId="0" applyFont="1" applyBorder="1" applyAlignment="1">
      <alignment/>
    </xf>
    <xf numFmtId="0" fontId="0" fillId="0" borderId="33" xfId="0" applyFill="1" applyBorder="1" applyAlignment="1">
      <alignment/>
    </xf>
    <xf numFmtId="2" fontId="3" fillId="0" borderId="34" xfId="0" applyNumberFormat="1" applyFont="1" applyBorder="1" applyAlignment="1">
      <alignment/>
    </xf>
    <xf numFmtId="4" fontId="0" fillId="0" borderId="36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4" fontId="0" fillId="0" borderId="3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0" fillId="0" borderId="35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7" xfId="0" applyFill="1" applyBorder="1" applyAlignment="1">
      <alignment/>
    </xf>
    <xf numFmtId="0" fontId="0" fillId="0" borderId="34" xfId="0" applyFill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1" fontId="0" fillId="0" borderId="40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1" xfId="0" applyNumberFormat="1" applyBorder="1" applyAlignment="1">
      <alignment/>
    </xf>
    <xf numFmtId="1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7" fillId="0" borderId="19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20" borderId="36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zoomScalePageLayoutView="0" workbookViewId="0" topLeftCell="A4">
      <selection activeCell="C16" sqref="C16"/>
    </sheetView>
  </sheetViews>
  <sheetFormatPr defaultColWidth="9.00390625" defaultRowHeight="12.75"/>
  <cols>
    <col min="2" max="2" width="22.125" style="0" customWidth="1"/>
    <col min="3" max="3" width="10.125" style="0" bestFit="1" customWidth="1"/>
  </cols>
  <sheetData>
    <row r="13" ht="30">
      <c r="C13" s="1" t="s">
        <v>180</v>
      </c>
    </row>
    <row r="14" spans="2:3" ht="12.75">
      <c r="B14" t="s">
        <v>0</v>
      </c>
      <c r="C14" s="79">
        <v>40258</v>
      </c>
    </row>
    <row r="15" spans="2:7" ht="12.75">
      <c r="B15" t="s">
        <v>1</v>
      </c>
      <c r="C15" t="s">
        <v>227</v>
      </c>
      <c r="G15" s="2"/>
    </row>
    <row r="16" spans="2:7" ht="12.75">
      <c r="B16" t="s">
        <v>2</v>
      </c>
      <c r="C16">
        <f>SUM(Дебют!C7+Прогресс!C7+Мастер!C7)</f>
        <v>110</v>
      </c>
      <c r="G16" s="2"/>
    </row>
    <row r="17" spans="2:7" ht="12.75">
      <c r="B17" t="s">
        <v>3</v>
      </c>
      <c r="C17" t="s">
        <v>5</v>
      </c>
      <c r="G17" s="2"/>
    </row>
    <row r="18" spans="2:3" ht="12.75">
      <c r="B18" t="s">
        <v>104</v>
      </c>
      <c r="C18" t="s">
        <v>246</v>
      </c>
    </row>
    <row r="19" spans="2:3" ht="12.75">
      <c r="B19" t="s">
        <v>4</v>
      </c>
      <c r="C19" t="s">
        <v>5</v>
      </c>
    </row>
    <row r="27" ht="30">
      <c r="F27" s="1" t="s">
        <v>228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6">
      <selection activeCell="E30" sqref="E30"/>
    </sheetView>
  </sheetViews>
  <sheetFormatPr defaultColWidth="9.00390625" defaultRowHeight="12.75"/>
  <cols>
    <col min="1" max="1" width="4.25390625" style="0" customWidth="1"/>
    <col min="2" max="2" width="3.625" style="0" customWidth="1"/>
    <col min="3" max="3" width="19.375" style="0" customWidth="1"/>
    <col min="5" max="5" width="13.25390625" style="0" customWidth="1"/>
    <col min="6" max="6" width="11.00390625" style="0" customWidth="1"/>
    <col min="7" max="7" width="5.00390625" style="0" customWidth="1"/>
    <col min="8" max="8" width="7.75390625" style="0" customWidth="1"/>
    <col min="9" max="10" width="7.875" style="0" customWidth="1"/>
    <col min="11" max="16" width="0" style="0" hidden="1" customWidth="1"/>
    <col min="18" max="18" width="5.62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Любовь Зворыгина, Екатерина Кирьянова, Анна Кудрина, Ольга Дружинина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247</v>
      </c>
      <c r="R3" s="9"/>
    </row>
    <row r="4" spans="1:18" ht="12.75">
      <c r="A4" s="36" t="s">
        <v>11</v>
      </c>
      <c r="B4" s="36"/>
      <c r="C4" s="78">
        <f>Титул!C14</f>
        <v>40258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5"/>
      <c r="D5" s="42">
        <f>Титул!C16</f>
        <v>110</v>
      </c>
      <c r="E5" s="36"/>
      <c r="F5" s="35" t="s">
        <v>14</v>
      </c>
      <c r="G5" s="36"/>
      <c r="H5" s="41">
        <v>107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2.5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31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43</v>
      </c>
      <c r="H8" s="47"/>
      <c r="I8" s="46">
        <v>1000</v>
      </c>
      <c r="J8" s="47"/>
      <c r="K8" s="46"/>
      <c r="L8" s="47"/>
      <c r="M8" s="46"/>
      <c r="N8" s="9"/>
      <c r="O8" s="9"/>
      <c r="P8" s="9"/>
      <c r="Q8" s="9"/>
      <c r="R8" s="9"/>
    </row>
    <row r="9" spans="1:18" ht="82.5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5.75">
      <c r="A10" s="17">
        <v>20</v>
      </c>
      <c r="B10" s="68" t="s">
        <v>283</v>
      </c>
      <c r="C10" s="18" t="s">
        <v>301</v>
      </c>
      <c r="D10" s="18" t="s">
        <v>55</v>
      </c>
      <c r="E10" s="18" t="s">
        <v>148</v>
      </c>
      <c r="F10" s="19" t="s">
        <v>302</v>
      </c>
      <c r="G10" s="83">
        <v>0</v>
      </c>
      <c r="H10" s="31">
        <v>25.4</v>
      </c>
      <c r="I10" s="31">
        <f aca="true" t="shared" si="0" ref="I10:I40">IF(H10&gt;$G$8,H10-$G$8,0)</f>
        <v>0</v>
      </c>
      <c r="J10" s="31">
        <f aca="true" t="shared" si="1" ref="J10:J40">IF(H10&gt;$I$8,100,IF(G10=100,100,IF(G10=150,150,G10+I10)))</f>
        <v>0</v>
      </c>
      <c r="K10" s="18"/>
      <c r="L10" s="31"/>
      <c r="M10" s="31">
        <f aca="true" t="shared" si="2" ref="M10:M40">IF(L10&gt;$K$8,L10-$K$8,0)</f>
        <v>0</v>
      </c>
      <c r="N10" s="31">
        <f aca="true" t="shared" si="3" ref="N10:N40">IF(L10&gt;$M$8,100,IF(K10=100,100,IF(K10=150,150,K10+M10)))</f>
        <v>0</v>
      </c>
      <c r="O10" s="72">
        <f aca="true" t="shared" si="4" ref="O10:O40">SUM(G10,K10)</f>
        <v>0</v>
      </c>
      <c r="P10" s="31">
        <f aca="true" t="shared" si="5" ref="P10:P40">SUM(H10,L10)</f>
        <v>25.4</v>
      </c>
      <c r="Q10" s="31">
        <f aca="true" t="shared" si="6" ref="Q10:Q40">G10+I10</f>
        <v>0</v>
      </c>
      <c r="R10" s="112">
        <v>1</v>
      </c>
    </row>
    <row r="11" spans="1:18" ht="15.75">
      <c r="A11" s="20">
        <v>17</v>
      </c>
      <c r="B11" s="68" t="s">
        <v>65</v>
      </c>
      <c r="C11" s="21" t="s">
        <v>214</v>
      </c>
      <c r="D11" s="21" t="s">
        <v>55</v>
      </c>
      <c r="E11" s="60" t="s">
        <v>74</v>
      </c>
      <c r="F11" s="22" t="s">
        <v>296</v>
      </c>
      <c r="G11" s="62">
        <v>0</v>
      </c>
      <c r="H11" s="32">
        <v>30.5</v>
      </c>
      <c r="I11" s="32">
        <f t="shared" si="0"/>
        <v>0</v>
      </c>
      <c r="J11" s="33">
        <f t="shared" si="1"/>
        <v>0</v>
      </c>
      <c r="K11" s="20"/>
      <c r="L11" s="32"/>
      <c r="M11" s="32">
        <f t="shared" si="2"/>
        <v>0</v>
      </c>
      <c r="N11" s="33">
        <f t="shared" si="3"/>
        <v>0</v>
      </c>
      <c r="O11" s="63">
        <f t="shared" si="4"/>
        <v>0</v>
      </c>
      <c r="P11" s="32">
        <f t="shared" si="5"/>
        <v>30.5</v>
      </c>
      <c r="Q11" s="32">
        <f t="shared" si="6"/>
        <v>0</v>
      </c>
      <c r="R11" s="76">
        <v>2</v>
      </c>
    </row>
    <row r="12" spans="1:18" ht="15.75">
      <c r="A12" s="20">
        <v>3</v>
      </c>
      <c r="B12" s="68" t="s">
        <v>65</v>
      </c>
      <c r="C12" s="21" t="s">
        <v>272</v>
      </c>
      <c r="D12" s="65" t="s">
        <v>55</v>
      </c>
      <c r="E12" s="21" t="s">
        <v>74</v>
      </c>
      <c r="F12" s="22" t="s">
        <v>273</v>
      </c>
      <c r="G12" s="62">
        <v>0</v>
      </c>
      <c r="H12" s="32">
        <v>31.2</v>
      </c>
      <c r="I12" s="32">
        <f t="shared" si="0"/>
        <v>0</v>
      </c>
      <c r="J12" s="33">
        <f t="shared" si="1"/>
        <v>0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0</v>
      </c>
      <c r="P12" s="32">
        <f t="shared" si="5"/>
        <v>31.2</v>
      </c>
      <c r="Q12" s="32">
        <f t="shared" si="6"/>
        <v>0</v>
      </c>
      <c r="R12" s="76">
        <v>3</v>
      </c>
    </row>
    <row r="13" spans="1:18" ht="15">
      <c r="A13" s="20">
        <v>29</v>
      </c>
      <c r="B13" s="68" t="s">
        <v>96</v>
      </c>
      <c r="C13" s="21" t="s">
        <v>243</v>
      </c>
      <c r="D13" s="21" t="s">
        <v>191</v>
      </c>
      <c r="E13" s="21" t="s">
        <v>93</v>
      </c>
      <c r="F13" s="22" t="s">
        <v>314</v>
      </c>
      <c r="G13" s="62">
        <v>0</v>
      </c>
      <c r="H13" s="32">
        <v>31.9</v>
      </c>
      <c r="I13" s="32">
        <f t="shared" si="0"/>
        <v>0</v>
      </c>
      <c r="J13" s="33">
        <f t="shared" si="1"/>
        <v>0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0</v>
      </c>
      <c r="P13" s="32">
        <f t="shared" si="5"/>
        <v>31.9</v>
      </c>
      <c r="Q13" s="32">
        <f t="shared" si="6"/>
        <v>0</v>
      </c>
      <c r="R13" s="146">
        <v>4</v>
      </c>
    </row>
    <row r="14" spans="1:18" ht="15">
      <c r="A14" s="20">
        <v>19</v>
      </c>
      <c r="B14" s="68" t="s">
        <v>65</v>
      </c>
      <c r="C14" s="21" t="s">
        <v>299</v>
      </c>
      <c r="D14" s="21" t="s">
        <v>55</v>
      </c>
      <c r="E14" s="21" t="s">
        <v>74</v>
      </c>
      <c r="F14" s="22" t="s">
        <v>300</v>
      </c>
      <c r="G14" s="62">
        <v>0</v>
      </c>
      <c r="H14" s="32">
        <v>36.8</v>
      </c>
      <c r="I14" s="32">
        <f t="shared" si="0"/>
        <v>0</v>
      </c>
      <c r="J14" s="33">
        <f t="shared" si="1"/>
        <v>0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0</v>
      </c>
      <c r="P14" s="32">
        <f t="shared" si="5"/>
        <v>36.8</v>
      </c>
      <c r="Q14" s="32">
        <f t="shared" si="6"/>
        <v>0</v>
      </c>
      <c r="R14" s="146">
        <v>5</v>
      </c>
    </row>
    <row r="15" spans="1:18" ht="15">
      <c r="A15" s="20">
        <v>8</v>
      </c>
      <c r="B15" s="68" t="s">
        <v>65</v>
      </c>
      <c r="C15" s="21" t="s">
        <v>280</v>
      </c>
      <c r="D15" s="21" t="s">
        <v>55</v>
      </c>
      <c r="E15" s="21" t="s">
        <v>281</v>
      </c>
      <c r="F15" s="22" t="s">
        <v>282</v>
      </c>
      <c r="G15" s="62">
        <v>0</v>
      </c>
      <c r="H15" s="32">
        <v>48</v>
      </c>
      <c r="I15" s="32">
        <f t="shared" si="0"/>
        <v>5</v>
      </c>
      <c r="J15" s="33">
        <f t="shared" si="1"/>
        <v>5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0</v>
      </c>
      <c r="P15" s="32">
        <f t="shared" si="5"/>
        <v>48</v>
      </c>
      <c r="Q15" s="32">
        <f t="shared" si="6"/>
        <v>5</v>
      </c>
      <c r="R15" s="146">
        <v>6</v>
      </c>
    </row>
    <row r="16" spans="1:18" ht="15">
      <c r="A16" s="20">
        <v>30</v>
      </c>
      <c r="B16" s="68"/>
      <c r="C16" s="21" t="s">
        <v>315</v>
      </c>
      <c r="D16" s="21" t="s">
        <v>115</v>
      </c>
      <c r="E16" s="21" t="s">
        <v>188</v>
      </c>
      <c r="F16" s="22" t="s">
        <v>316</v>
      </c>
      <c r="G16" s="62">
        <v>5</v>
      </c>
      <c r="H16" s="32">
        <v>20.5</v>
      </c>
      <c r="I16" s="32">
        <f t="shared" si="0"/>
        <v>0</v>
      </c>
      <c r="J16" s="33">
        <f t="shared" si="1"/>
        <v>5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5</v>
      </c>
      <c r="P16" s="32">
        <f t="shared" si="5"/>
        <v>20.5</v>
      </c>
      <c r="Q16" s="32">
        <f t="shared" si="6"/>
        <v>5</v>
      </c>
      <c r="R16" s="54">
        <v>7</v>
      </c>
    </row>
    <row r="17" spans="1:18" ht="15">
      <c r="A17" s="20">
        <v>18</v>
      </c>
      <c r="B17" s="68" t="s">
        <v>96</v>
      </c>
      <c r="C17" s="21" t="s">
        <v>297</v>
      </c>
      <c r="D17" s="21" t="s">
        <v>53</v>
      </c>
      <c r="E17" s="21" t="s">
        <v>154</v>
      </c>
      <c r="F17" s="22" t="s">
        <v>298</v>
      </c>
      <c r="G17" s="62">
        <v>5</v>
      </c>
      <c r="H17" s="32">
        <v>30.8</v>
      </c>
      <c r="I17" s="32">
        <f t="shared" si="0"/>
        <v>0</v>
      </c>
      <c r="J17" s="33">
        <f t="shared" si="1"/>
        <v>5</v>
      </c>
      <c r="K17" s="20"/>
      <c r="L17" s="32"/>
      <c r="M17" s="32">
        <f t="shared" si="2"/>
        <v>0</v>
      </c>
      <c r="N17" s="33">
        <f t="shared" si="3"/>
        <v>0</v>
      </c>
      <c r="O17" s="63">
        <f t="shared" si="4"/>
        <v>5</v>
      </c>
      <c r="P17" s="32">
        <f t="shared" si="5"/>
        <v>30.8</v>
      </c>
      <c r="Q17" s="32">
        <f t="shared" si="6"/>
        <v>5</v>
      </c>
      <c r="R17" s="54">
        <v>8</v>
      </c>
    </row>
    <row r="18" spans="1:18" ht="15">
      <c r="A18" s="20">
        <v>22</v>
      </c>
      <c r="B18" s="68" t="s">
        <v>96</v>
      </c>
      <c r="C18" s="21" t="s">
        <v>212</v>
      </c>
      <c r="D18" s="21" t="s">
        <v>53</v>
      </c>
      <c r="E18" s="21" t="s">
        <v>235</v>
      </c>
      <c r="F18" s="22" t="s">
        <v>303</v>
      </c>
      <c r="G18" s="62">
        <v>5</v>
      </c>
      <c r="H18" s="32">
        <v>35.7</v>
      </c>
      <c r="I18" s="32">
        <f t="shared" si="0"/>
        <v>0</v>
      </c>
      <c r="J18" s="33">
        <f t="shared" si="1"/>
        <v>5</v>
      </c>
      <c r="K18" s="20"/>
      <c r="L18" s="32"/>
      <c r="M18" s="32">
        <f t="shared" si="2"/>
        <v>0</v>
      </c>
      <c r="N18" s="33">
        <f t="shared" si="3"/>
        <v>0</v>
      </c>
      <c r="O18" s="63">
        <f t="shared" si="4"/>
        <v>5</v>
      </c>
      <c r="P18" s="32">
        <f t="shared" si="5"/>
        <v>35.7</v>
      </c>
      <c r="Q18" s="32">
        <f t="shared" si="6"/>
        <v>5</v>
      </c>
      <c r="R18" s="54">
        <v>9</v>
      </c>
    </row>
    <row r="19" spans="1:18" ht="12.75">
      <c r="A19" s="20">
        <v>1</v>
      </c>
      <c r="B19" s="68" t="s">
        <v>65</v>
      </c>
      <c r="C19" s="21" t="s">
        <v>223</v>
      </c>
      <c r="D19" s="21" t="s">
        <v>53</v>
      </c>
      <c r="E19" s="21" t="s">
        <v>268</v>
      </c>
      <c r="F19" s="22" t="s">
        <v>269</v>
      </c>
      <c r="G19" s="62">
        <v>10</v>
      </c>
      <c r="H19" s="32">
        <v>25.8</v>
      </c>
      <c r="I19" s="32">
        <f t="shared" si="0"/>
        <v>0</v>
      </c>
      <c r="J19" s="33">
        <f t="shared" si="1"/>
        <v>10</v>
      </c>
      <c r="K19" s="20"/>
      <c r="L19" s="32"/>
      <c r="M19" s="32">
        <f t="shared" si="2"/>
        <v>0</v>
      </c>
      <c r="N19" s="33">
        <f t="shared" si="3"/>
        <v>0</v>
      </c>
      <c r="O19" s="63">
        <f t="shared" si="4"/>
        <v>10</v>
      </c>
      <c r="P19" s="32">
        <f t="shared" si="5"/>
        <v>25.8</v>
      </c>
      <c r="Q19" s="32">
        <f t="shared" si="6"/>
        <v>10</v>
      </c>
      <c r="R19" s="176">
        <v>10</v>
      </c>
    </row>
    <row r="20" spans="1:18" ht="12.75">
      <c r="A20" s="20">
        <v>5</v>
      </c>
      <c r="B20" s="68" t="s">
        <v>65</v>
      </c>
      <c r="C20" s="21" t="s">
        <v>171</v>
      </c>
      <c r="D20" s="21" t="s">
        <v>115</v>
      </c>
      <c r="E20" s="21" t="s">
        <v>220</v>
      </c>
      <c r="F20" s="22" t="s">
        <v>276</v>
      </c>
      <c r="G20" s="62">
        <v>10</v>
      </c>
      <c r="H20" s="32">
        <v>29.5</v>
      </c>
      <c r="I20" s="32">
        <f t="shared" si="0"/>
        <v>0</v>
      </c>
      <c r="J20" s="33">
        <f t="shared" si="1"/>
        <v>10</v>
      </c>
      <c r="K20" s="20"/>
      <c r="L20" s="32"/>
      <c r="M20" s="32">
        <f t="shared" si="2"/>
        <v>0</v>
      </c>
      <c r="N20" s="33">
        <f t="shared" si="3"/>
        <v>0</v>
      </c>
      <c r="O20" s="63">
        <f t="shared" si="4"/>
        <v>10</v>
      </c>
      <c r="P20" s="32">
        <f t="shared" si="5"/>
        <v>29.5</v>
      </c>
      <c r="Q20" s="32">
        <f t="shared" si="6"/>
        <v>10</v>
      </c>
      <c r="R20" s="176">
        <v>11</v>
      </c>
    </row>
    <row r="21" spans="1:18" ht="12.75">
      <c r="A21" s="20">
        <v>10</v>
      </c>
      <c r="B21" s="68" t="s">
        <v>65</v>
      </c>
      <c r="C21" s="21" t="s">
        <v>171</v>
      </c>
      <c r="D21" s="21" t="s">
        <v>115</v>
      </c>
      <c r="E21" s="21" t="s">
        <v>220</v>
      </c>
      <c r="F21" s="22" t="s">
        <v>285</v>
      </c>
      <c r="G21" s="62">
        <v>10</v>
      </c>
      <c r="H21" s="32">
        <v>34.5</v>
      </c>
      <c r="I21" s="32">
        <f t="shared" si="0"/>
        <v>0</v>
      </c>
      <c r="J21" s="33">
        <f t="shared" si="1"/>
        <v>10</v>
      </c>
      <c r="K21" s="20"/>
      <c r="L21" s="32"/>
      <c r="M21" s="32">
        <f t="shared" si="2"/>
        <v>0</v>
      </c>
      <c r="N21" s="33">
        <f t="shared" si="3"/>
        <v>0</v>
      </c>
      <c r="O21" s="63">
        <f t="shared" si="4"/>
        <v>10</v>
      </c>
      <c r="P21" s="32">
        <f t="shared" si="5"/>
        <v>34.5</v>
      </c>
      <c r="Q21" s="32">
        <f t="shared" si="6"/>
        <v>10</v>
      </c>
      <c r="R21" s="176">
        <v>12</v>
      </c>
    </row>
    <row r="22" spans="1:18" ht="12.75">
      <c r="A22" s="20">
        <v>16</v>
      </c>
      <c r="B22" s="68" t="s">
        <v>283</v>
      </c>
      <c r="C22" s="21" t="s">
        <v>295</v>
      </c>
      <c r="D22" s="21" t="s">
        <v>55</v>
      </c>
      <c r="E22" s="21" t="s">
        <v>62</v>
      </c>
      <c r="F22" s="22" t="s">
        <v>207</v>
      </c>
      <c r="G22" s="62">
        <v>10</v>
      </c>
      <c r="H22" s="32">
        <v>41.9</v>
      </c>
      <c r="I22" s="32">
        <f t="shared" si="0"/>
        <v>0</v>
      </c>
      <c r="J22" s="33">
        <f t="shared" si="1"/>
        <v>10</v>
      </c>
      <c r="K22" s="20"/>
      <c r="L22" s="32"/>
      <c r="M22" s="32">
        <f t="shared" si="2"/>
        <v>0</v>
      </c>
      <c r="N22" s="33">
        <f t="shared" si="3"/>
        <v>0</v>
      </c>
      <c r="O22" s="63">
        <f t="shared" si="4"/>
        <v>10</v>
      </c>
      <c r="P22" s="32">
        <f t="shared" si="5"/>
        <v>41.9</v>
      </c>
      <c r="Q22" s="32">
        <f t="shared" si="6"/>
        <v>10</v>
      </c>
      <c r="R22" s="176">
        <v>13</v>
      </c>
    </row>
    <row r="23" spans="1:18" ht="12.75">
      <c r="A23" s="20">
        <v>4</v>
      </c>
      <c r="B23" s="68" t="s">
        <v>65</v>
      </c>
      <c r="C23" s="21" t="s">
        <v>274</v>
      </c>
      <c r="D23" s="21" t="s">
        <v>55</v>
      </c>
      <c r="E23" s="21" t="s">
        <v>86</v>
      </c>
      <c r="F23" s="22" t="s">
        <v>275</v>
      </c>
      <c r="G23" s="62">
        <v>10</v>
      </c>
      <c r="H23" s="32">
        <v>44.7</v>
      </c>
      <c r="I23" s="32">
        <f t="shared" si="0"/>
        <v>1.7000000000000028</v>
      </c>
      <c r="J23" s="33">
        <f t="shared" si="1"/>
        <v>11.700000000000003</v>
      </c>
      <c r="K23" s="20"/>
      <c r="L23" s="32"/>
      <c r="M23" s="32">
        <f t="shared" si="2"/>
        <v>0</v>
      </c>
      <c r="N23" s="33">
        <f t="shared" si="3"/>
        <v>0</v>
      </c>
      <c r="O23" s="63">
        <f t="shared" si="4"/>
        <v>10</v>
      </c>
      <c r="P23" s="32">
        <f t="shared" si="5"/>
        <v>44.7</v>
      </c>
      <c r="Q23" s="32">
        <f t="shared" si="6"/>
        <v>11.700000000000003</v>
      </c>
      <c r="R23" s="176">
        <v>14</v>
      </c>
    </row>
    <row r="24" spans="1:18" ht="12.75">
      <c r="A24" s="20">
        <v>26</v>
      </c>
      <c r="B24" s="68" t="s">
        <v>96</v>
      </c>
      <c r="C24" s="21" t="s">
        <v>309</v>
      </c>
      <c r="D24" s="21" t="s">
        <v>55</v>
      </c>
      <c r="E24" s="21" t="s">
        <v>76</v>
      </c>
      <c r="F24" s="22" t="s">
        <v>310</v>
      </c>
      <c r="G24" s="62">
        <v>5</v>
      </c>
      <c r="H24" s="32">
        <v>51.6</v>
      </c>
      <c r="I24" s="32">
        <f t="shared" si="0"/>
        <v>8.600000000000001</v>
      </c>
      <c r="J24" s="33">
        <f t="shared" si="1"/>
        <v>13.600000000000001</v>
      </c>
      <c r="K24" s="20"/>
      <c r="L24" s="32"/>
      <c r="M24" s="32">
        <f t="shared" si="2"/>
        <v>0</v>
      </c>
      <c r="N24" s="33">
        <f t="shared" si="3"/>
        <v>0</v>
      </c>
      <c r="O24" s="63">
        <f t="shared" si="4"/>
        <v>5</v>
      </c>
      <c r="P24" s="32">
        <f t="shared" si="5"/>
        <v>51.6</v>
      </c>
      <c r="Q24" s="32">
        <f t="shared" si="6"/>
        <v>13.600000000000001</v>
      </c>
      <c r="R24" s="176">
        <v>15</v>
      </c>
    </row>
    <row r="25" spans="1:18" ht="12.75">
      <c r="A25" s="20">
        <v>24</v>
      </c>
      <c r="B25" s="68"/>
      <c r="C25" s="21" t="s">
        <v>305</v>
      </c>
      <c r="D25" s="21" t="s">
        <v>55</v>
      </c>
      <c r="E25" s="21" t="s">
        <v>306</v>
      </c>
      <c r="F25" s="22" t="s">
        <v>174</v>
      </c>
      <c r="G25" s="62">
        <v>10</v>
      </c>
      <c r="H25" s="32">
        <v>47.7</v>
      </c>
      <c r="I25" s="32">
        <f t="shared" si="0"/>
        <v>4.700000000000003</v>
      </c>
      <c r="J25" s="33">
        <f t="shared" si="1"/>
        <v>14.700000000000003</v>
      </c>
      <c r="K25" s="20"/>
      <c r="L25" s="32"/>
      <c r="M25" s="32">
        <f t="shared" si="2"/>
        <v>0</v>
      </c>
      <c r="N25" s="33">
        <f t="shared" si="3"/>
        <v>0</v>
      </c>
      <c r="O25" s="63">
        <f t="shared" si="4"/>
        <v>10</v>
      </c>
      <c r="P25" s="32">
        <f t="shared" si="5"/>
        <v>47.7</v>
      </c>
      <c r="Q25" s="32">
        <f t="shared" si="6"/>
        <v>14.700000000000003</v>
      </c>
      <c r="R25" s="176">
        <v>16</v>
      </c>
    </row>
    <row r="26" spans="1:18" ht="12.75">
      <c r="A26" s="20">
        <v>31</v>
      </c>
      <c r="B26" s="68"/>
      <c r="C26" s="21" t="s">
        <v>54</v>
      </c>
      <c r="D26" s="21" t="s">
        <v>53</v>
      </c>
      <c r="E26" s="21" t="s">
        <v>154</v>
      </c>
      <c r="F26" s="22" t="s">
        <v>317</v>
      </c>
      <c r="G26" s="62">
        <v>20</v>
      </c>
      <c r="H26" s="32">
        <v>30.6</v>
      </c>
      <c r="I26" s="32">
        <f t="shared" si="0"/>
        <v>0</v>
      </c>
      <c r="J26" s="33">
        <f t="shared" si="1"/>
        <v>20</v>
      </c>
      <c r="K26" s="20"/>
      <c r="L26" s="32"/>
      <c r="M26" s="32">
        <f t="shared" si="2"/>
        <v>0</v>
      </c>
      <c r="N26" s="33">
        <f t="shared" si="3"/>
        <v>0</v>
      </c>
      <c r="O26" s="63">
        <f t="shared" si="4"/>
        <v>20</v>
      </c>
      <c r="P26" s="32">
        <f t="shared" si="5"/>
        <v>30.6</v>
      </c>
      <c r="Q26" s="32">
        <f t="shared" si="6"/>
        <v>20</v>
      </c>
      <c r="R26" s="176">
        <v>17</v>
      </c>
    </row>
    <row r="27" spans="1:18" ht="12.75">
      <c r="A27" s="20">
        <v>14</v>
      </c>
      <c r="B27" s="68" t="s">
        <v>65</v>
      </c>
      <c r="C27" s="21" t="s">
        <v>250</v>
      </c>
      <c r="D27" s="21" t="s">
        <v>191</v>
      </c>
      <c r="E27" s="21" t="s">
        <v>62</v>
      </c>
      <c r="F27" s="22" t="s">
        <v>292</v>
      </c>
      <c r="G27" s="62">
        <v>10</v>
      </c>
      <c r="H27" s="32">
        <v>55.8</v>
      </c>
      <c r="I27" s="32">
        <f t="shared" si="0"/>
        <v>12.799999999999997</v>
      </c>
      <c r="J27" s="33">
        <f t="shared" si="1"/>
        <v>22.799999999999997</v>
      </c>
      <c r="K27" s="20"/>
      <c r="L27" s="32"/>
      <c r="M27" s="32">
        <f t="shared" si="2"/>
        <v>0</v>
      </c>
      <c r="N27" s="33">
        <f t="shared" si="3"/>
        <v>0</v>
      </c>
      <c r="O27" s="63">
        <f t="shared" si="4"/>
        <v>10</v>
      </c>
      <c r="P27" s="32">
        <f t="shared" si="5"/>
        <v>55.8</v>
      </c>
      <c r="Q27" s="32">
        <f t="shared" si="6"/>
        <v>22.799999999999997</v>
      </c>
      <c r="R27" s="176">
        <v>18</v>
      </c>
    </row>
    <row r="28" spans="1:18" ht="12.75">
      <c r="A28" s="20">
        <v>15</v>
      </c>
      <c r="B28" s="68" t="s">
        <v>65</v>
      </c>
      <c r="C28" s="21" t="s">
        <v>293</v>
      </c>
      <c r="D28" s="21" t="s">
        <v>55</v>
      </c>
      <c r="E28" s="21" t="s">
        <v>74</v>
      </c>
      <c r="F28" s="22" t="s">
        <v>294</v>
      </c>
      <c r="G28" s="62">
        <v>20</v>
      </c>
      <c r="H28" s="32">
        <v>58.5</v>
      </c>
      <c r="I28" s="32">
        <f t="shared" si="0"/>
        <v>15.5</v>
      </c>
      <c r="J28" s="33">
        <f t="shared" si="1"/>
        <v>35.5</v>
      </c>
      <c r="K28" s="20"/>
      <c r="L28" s="32"/>
      <c r="M28" s="32">
        <f t="shared" si="2"/>
        <v>0</v>
      </c>
      <c r="N28" s="33">
        <f t="shared" si="3"/>
        <v>0</v>
      </c>
      <c r="O28" s="63">
        <f t="shared" si="4"/>
        <v>20</v>
      </c>
      <c r="P28" s="32">
        <f t="shared" si="5"/>
        <v>58.5</v>
      </c>
      <c r="Q28" s="32">
        <f t="shared" si="6"/>
        <v>35.5</v>
      </c>
      <c r="R28" s="176">
        <v>19</v>
      </c>
    </row>
    <row r="29" spans="1:18" ht="12.75">
      <c r="A29" s="20">
        <v>2</v>
      </c>
      <c r="B29" s="68" t="s">
        <v>69</v>
      </c>
      <c r="C29" s="65" t="s">
        <v>270</v>
      </c>
      <c r="D29" s="21" t="s">
        <v>53</v>
      </c>
      <c r="E29" s="21" t="s">
        <v>74</v>
      </c>
      <c r="F29" s="22" t="s">
        <v>271</v>
      </c>
      <c r="G29" s="62">
        <v>15</v>
      </c>
      <c r="H29" s="32">
        <v>65</v>
      </c>
      <c r="I29" s="32">
        <f t="shared" si="0"/>
        <v>22</v>
      </c>
      <c r="J29" s="33">
        <f t="shared" si="1"/>
        <v>37</v>
      </c>
      <c r="K29" s="20"/>
      <c r="L29" s="32"/>
      <c r="M29" s="32">
        <f t="shared" si="2"/>
        <v>0</v>
      </c>
      <c r="N29" s="33">
        <f t="shared" si="3"/>
        <v>0</v>
      </c>
      <c r="O29" s="63">
        <f t="shared" si="4"/>
        <v>15</v>
      </c>
      <c r="P29" s="32">
        <f t="shared" si="5"/>
        <v>65</v>
      </c>
      <c r="Q29" s="32">
        <f t="shared" si="6"/>
        <v>37</v>
      </c>
      <c r="R29" s="176">
        <v>20</v>
      </c>
    </row>
    <row r="30" spans="1:18" ht="12.75">
      <c r="A30" s="20">
        <v>21</v>
      </c>
      <c r="B30" s="68" t="s">
        <v>96</v>
      </c>
      <c r="C30" s="21" t="s">
        <v>251</v>
      </c>
      <c r="D30" s="21" t="s">
        <v>53</v>
      </c>
      <c r="E30" s="21" t="s">
        <v>60</v>
      </c>
      <c r="F30" s="22" t="s">
        <v>252</v>
      </c>
      <c r="G30" s="62">
        <v>35</v>
      </c>
      <c r="H30" s="32">
        <v>46.7</v>
      </c>
      <c r="I30" s="32">
        <f t="shared" si="0"/>
        <v>3.700000000000003</v>
      </c>
      <c r="J30" s="33">
        <f t="shared" si="1"/>
        <v>38.7</v>
      </c>
      <c r="K30" s="20"/>
      <c r="L30" s="32"/>
      <c r="M30" s="32">
        <f t="shared" si="2"/>
        <v>0</v>
      </c>
      <c r="N30" s="33">
        <f t="shared" si="3"/>
        <v>0</v>
      </c>
      <c r="O30" s="63">
        <f t="shared" si="4"/>
        <v>35</v>
      </c>
      <c r="P30" s="32">
        <f t="shared" si="5"/>
        <v>46.7</v>
      </c>
      <c r="Q30" s="32">
        <f t="shared" si="6"/>
        <v>38.7</v>
      </c>
      <c r="R30" s="176">
        <v>21</v>
      </c>
    </row>
    <row r="31" spans="1:18" ht="12.75">
      <c r="A31" s="20">
        <v>27</v>
      </c>
      <c r="B31" s="68"/>
      <c r="C31" s="21" t="s">
        <v>311</v>
      </c>
      <c r="D31" s="21" t="s">
        <v>55</v>
      </c>
      <c r="E31" s="21" t="s">
        <v>76</v>
      </c>
      <c r="F31" s="22" t="s">
        <v>312</v>
      </c>
      <c r="G31" s="62">
        <v>20</v>
      </c>
      <c r="H31" s="32">
        <v>79.5</v>
      </c>
      <c r="I31" s="32">
        <f t="shared" si="0"/>
        <v>36.5</v>
      </c>
      <c r="J31" s="33">
        <f t="shared" si="1"/>
        <v>56.5</v>
      </c>
      <c r="K31" s="20"/>
      <c r="L31" s="32"/>
      <c r="M31" s="32">
        <f t="shared" si="2"/>
        <v>0</v>
      </c>
      <c r="N31" s="33">
        <f t="shared" si="3"/>
        <v>0</v>
      </c>
      <c r="O31" s="63">
        <f t="shared" si="4"/>
        <v>20</v>
      </c>
      <c r="P31" s="32">
        <f t="shared" si="5"/>
        <v>79.5</v>
      </c>
      <c r="Q31" s="32">
        <f t="shared" si="6"/>
        <v>56.5</v>
      </c>
      <c r="R31" s="176">
        <v>22</v>
      </c>
    </row>
    <row r="32" spans="1:18" ht="12.75">
      <c r="A32" s="20">
        <v>12</v>
      </c>
      <c r="B32" s="68" t="s">
        <v>65</v>
      </c>
      <c r="C32" s="21" t="s">
        <v>288</v>
      </c>
      <c r="D32" s="21" t="s">
        <v>53</v>
      </c>
      <c r="E32" s="21" t="s">
        <v>76</v>
      </c>
      <c r="F32" s="22" t="s">
        <v>289</v>
      </c>
      <c r="G32" s="62">
        <v>20</v>
      </c>
      <c r="H32" s="32">
        <v>86</v>
      </c>
      <c r="I32" s="32">
        <f t="shared" si="0"/>
        <v>43</v>
      </c>
      <c r="J32" s="33">
        <f t="shared" si="1"/>
        <v>63</v>
      </c>
      <c r="K32" s="20"/>
      <c r="L32" s="32"/>
      <c r="M32" s="32">
        <f t="shared" si="2"/>
        <v>0</v>
      </c>
      <c r="N32" s="33">
        <f t="shared" si="3"/>
        <v>0</v>
      </c>
      <c r="O32" s="63">
        <f t="shared" si="4"/>
        <v>20</v>
      </c>
      <c r="P32" s="32">
        <f t="shared" si="5"/>
        <v>86</v>
      </c>
      <c r="Q32" s="32">
        <f t="shared" si="6"/>
        <v>63</v>
      </c>
      <c r="R32" s="176">
        <v>23</v>
      </c>
    </row>
    <row r="33" spans="1:18" ht="12.75">
      <c r="A33" s="20">
        <v>6</v>
      </c>
      <c r="B33" s="68" t="s">
        <v>65</v>
      </c>
      <c r="C33" s="21" t="s">
        <v>278</v>
      </c>
      <c r="D33" s="21" t="s">
        <v>55</v>
      </c>
      <c r="E33" s="21" t="s">
        <v>236</v>
      </c>
      <c r="F33" s="22" t="s">
        <v>277</v>
      </c>
      <c r="G33" s="62">
        <v>25</v>
      </c>
      <c r="H33" s="32">
        <v>94</v>
      </c>
      <c r="I33" s="32">
        <f t="shared" si="0"/>
        <v>51</v>
      </c>
      <c r="J33" s="33">
        <f t="shared" si="1"/>
        <v>76</v>
      </c>
      <c r="K33" s="20"/>
      <c r="L33" s="32"/>
      <c r="M33" s="32">
        <f t="shared" si="2"/>
        <v>0</v>
      </c>
      <c r="N33" s="33">
        <f t="shared" si="3"/>
        <v>0</v>
      </c>
      <c r="O33" s="63">
        <f t="shared" si="4"/>
        <v>25</v>
      </c>
      <c r="P33" s="32">
        <f t="shared" si="5"/>
        <v>94</v>
      </c>
      <c r="Q33" s="32">
        <f t="shared" si="6"/>
        <v>76</v>
      </c>
      <c r="R33" s="176">
        <v>24</v>
      </c>
    </row>
    <row r="34" spans="1:18" ht="12.75">
      <c r="A34" s="20">
        <v>9</v>
      </c>
      <c r="B34" s="68" t="s">
        <v>283</v>
      </c>
      <c r="C34" s="21" t="s">
        <v>284</v>
      </c>
      <c r="D34" s="65" t="s">
        <v>115</v>
      </c>
      <c r="E34" s="65" t="s">
        <v>74</v>
      </c>
      <c r="F34" s="22" t="s">
        <v>153</v>
      </c>
      <c r="G34" s="62">
        <v>20</v>
      </c>
      <c r="H34" s="32">
        <v>99.7</v>
      </c>
      <c r="I34" s="32">
        <f t="shared" si="0"/>
        <v>56.7</v>
      </c>
      <c r="J34" s="33">
        <f t="shared" si="1"/>
        <v>76.7</v>
      </c>
      <c r="K34" s="20"/>
      <c r="L34" s="32"/>
      <c r="M34" s="32">
        <f t="shared" si="2"/>
        <v>0</v>
      </c>
      <c r="N34" s="33">
        <f t="shared" si="3"/>
        <v>0</v>
      </c>
      <c r="O34" s="63">
        <f t="shared" si="4"/>
        <v>20</v>
      </c>
      <c r="P34" s="32">
        <f t="shared" si="5"/>
        <v>99.7</v>
      </c>
      <c r="Q34" s="32">
        <f t="shared" si="6"/>
        <v>76.7</v>
      </c>
      <c r="R34" s="176">
        <v>25</v>
      </c>
    </row>
    <row r="35" spans="1:18" ht="12.75">
      <c r="A35" s="20">
        <v>7</v>
      </c>
      <c r="B35" s="68" t="s">
        <v>65</v>
      </c>
      <c r="C35" s="21" t="s">
        <v>75</v>
      </c>
      <c r="D35" s="21" t="s">
        <v>53</v>
      </c>
      <c r="E35" s="21" t="s">
        <v>262</v>
      </c>
      <c r="F35" s="22" t="s">
        <v>279</v>
      </c>
      <c r="G35" s="62">
        <v>100</v>
      </c>
      <c r="H35" s="32"/>
      <c r="I35" s="32">
        <f t="shared" si="0"/>
        <v>0</v>
      </c>
      <c r="J35" s="33">
        <f t="shared" si="1"/>
        <v>100</v>
      </c>
      <c r="K35" s="20"/>
      <c r="L35" s="32"/>
      <c r="M35" s="32">
        <f t="shared" si="2"/>
        <v>0</v>
      </c>
      <c r="N35" s="33">
        <f t="shared" si="3"/>
        <v>0</v>
      </c>
      <c r="O35" s="63">
        <f t="shared" si="4"/>
        <v>100</v>
      </c>
      <c r="P35" s="32">
        <f t="shared" si="5"/>
        <v>0</v>
      </c>
      <c r="Q35" s="32">
        <f t="shared" si="6"/>
        <v>100</v>
      </c>
      <c r="R35" s="22"/>
    </row>
    <row r="36" spans="1:18" ht="12.75">
      <c r="A36" s="20">
        <v>11</v>
      </c>
      <c r="B36" s="68" t="s">
        <v>65</v>
      </c>
      <c r="C36" s="21" t="s">
        <v>286</v>
      </c>
      <c r="D36" s="21" t="s">
        <v>53</v>
      </c>
      <c r="E36" s="21" t="s">
        <v>86</v>
      </c>
      <c r="F36" s="22" t="s">
        <v>287</v>
      </c>
      <c r="G36" s="62">
        <v>100</v>
      </c>
      <c r="H36" s="32"/>
      <c r="I36" s="32">
        <f t="shared" si="0"/>
        <v>0</v>
      </c>
      <c r="J36" s="33">
        <f t="shared" si="1"/>
        <v>100</v>
      </c>
      <c r="K36" s="20"/>
      <c r="L36" s="32"/>
      <c r="M36" s="32">
        <f t="shared" si="2"/>
        <v>0</v>
      </c>
      <c r="N36" s="33">
        <f t="shared" si="3"/>
        <v>0</v>
      </c>
      <c r="O36" s="63">
        <f t="shared" si="4"/>
        <v>100</v>
      </c>
      <c r="P36" s="32">
        <f t="shared" si="5"/>
        <v>0</v>
      </c>
      <c r="Q36" s="32">
        <f t="shared" si="6"/>
        <v>100</v>
      </c>
      <c r="R36" s="22"/>
    </row>
    <row r="37" spans="1:18" ht="12.75">
      <c r="A37" s="20">
        <v>13</v>
      </c>
      <c r="B37" s="68" t="s">
        <v>65</v>
      </c>
      <c r="C37" s="21" t="s">
        <v>290</v>
      </c>
      <c r="D37" s="21" t="s">
        <v>53</v>
      </c>
      <c r="E37" s="21" t="s">
        <v>76</v>
      </c>
      <c r="F37" s="22" t="s">
        <v>291</v>
      </c>
      <c r="G37" s="62">
        <v>100</v>
      </c>
      <c r="H37" s="32"/>
      <c r="I37" s="32">
        <f t="shared" si="0"/>
        <v>0</v>
      </c>
      <c r="J37" s="33">
        <f t="shared" si="1"/>
        <v>100</v>
      </c>
      <c r="K37" s="20"/>
      <c r="L37" s="32"/>
      <c r="M37" s="32">
        <f t="shared" si="2"/>
        <v>0</v>
      </c>
      <c r="N37" s="33">
        <f t="shared" si="3"/>
        <v>0</v>
      </c>
      <c r="O37" s="63">
        <f t="shared" si="4"/>
        <v>100</v>
      </c>
      <c r="P37" s="32">
        <f t="shared" si="5"/>
        <v>0</v>
      </c>
      <c r="Q37" s="32">
        <f t="shared" si="6"/>
        <v>100</v>
      </c>
      <c r="R37" s="22"/>
    </row>
    <row r="38" spans="1:18" ht="12.75">
      <c r="A38" s="20">
        <v>23</v>
      </c>
      <c r="B38" s="68"/>
      <c r="C38" s="21" t="s">
        <v>304</v>
      </c>
      <c r="D38" s="21" t="s">
        <v>55</v>
      </c>
      <c r="E38" s="21" t="s">
        <v>76</v>
      </c>
      <c r="F38" s="22" t="s">
        <v>195</v>
      </c>
      <c r="G38" s="62">
        <v>100</v>
      </c>
      <c r="H38" s="32"/>
      <c r="I38" s="32">
        <f t="shared" si="0"/>
        <v>0</v>
      </c>
      <c r="J38" s="33">
        <f t="shared" si="1"/>
        <v>100</v>
      </c>
      <c r="K38" s="20"/>
      <c r="L38" s="32"/>
      <c r="M38" s="32">
        <f t="shared" si="2"/>
        <v>0</v>
      </c>
      <c r="N38" s="33">
        <f t="shared" si="3"/>
        <v>0</v>
      </c>
      <c r="O38" s="63">
        <f t="shared" si="4"/>
        <v>100</v>
      </c>
      <c r="P38" s="32">
        <f t="shared" si="5"/>
        <v>0</v>
      </c>
      <c r="Q38" s="32">
        <f t="shared" si="6"/>
        <v>100</v>
      </c>
      <c r="R38" s="22"/>
    </row>
    <row r="39" spans="1:18" ht="12.75">
      <c r="A39" s="20">
        <v>25</v>
      </c>
      <c r="B39" s="68"/>
      <c r="C39" s="21" t="s">
        <v>307</v>
      </c>
      <c r="D39" s="21" t="s">
        <v>55</v>
      </c>
      <c r="E39" s="21" t="s">
        <v>76</v>
      </c>
      <c r="F39" s="22" t="s">
        <v>308</v>
      </c>
      <c r="G39" s="62">
        <v>100</v>
      </c>
      <c r="H39" s="32"/>
      <c r="I39" s="32">
        <f t="shared" si="0"/>
        <v>0</v>
      </c>
      <c r="J39" s="33">
        <f t="shared" si="1"/>
        <v>100</v>
      </c>
      <c r="K39" s="20"/>
      <c r="L39" s="32"/>
      <c r="M39" s="32">
        <f t="shared" si="2"/>
        <v>0</v>
      </c>
      <c r="N39" s="33">
        <f t="shared" si="3"/>
        <v>0</v>
      </c>
      <c r="O39" s="63">
        <f t="shared" si="4"/>
        <v>100</v>
      </c>
      <c r="P39" s="32">
        <f t="shared" si="5"/>
        <v>0</v>
      </c>
      <c r="Q39" s="32">
        <f t="shared" si="6"/>
        <v>100</v>
      </c>
      <c r="R39" s="22"/>
    </row>
    <row r="40" spans="1:18" ht="12.75">
      <c r="A40" s="167">
        <v>28</v>
      </c>
      <c r="B40" s="168"/>
      <c r="C40" s="174" t="s">
        <v>313</v>
      </c>
      <c r="D40" s="174" t="s">
        <v>55</v>
      </c>
      <c r="E40" s="174" t="s">
        <v>76</v>
      </c>
      <c r="F40" s="175" t="s">
        <v>167</v>
      </c>
      <c r="G40" s="169">
        <v>100</v>
      </c>
      <c r="H40" s="170"/>
      <c r="I40" s="170">
        <f t="shared" si="0"/>
        <v>0</v>
      </c>
      <c r="J40" s="171">
        <f t="shared" si="1"/>
        <v>100</v>
      </c>
      <c r="K40" s="167"/>
      <c r="L40" s="170"/>
      <c r="M40" s="170">
        <f t="shared" si="2"/>
        <v>0</v>
      </c>
      <c r="N40" s="171">
        <f t="shared" si="3"/>
        <v>0</v>
      </c>
      <c r="O40" s="172">
        <f t="shared" si="4"/>
        <v>100</v>
      </c>
      <c r="P40" s="170">
        <f t="shared" si="5"/>
        <v>0</v>
      </c>
      <c r="Q40" s="170">
        <f t="shared" si="6"/>
        <v>100</v>
      </c>
      <c r="R40" s="1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="90" zoomScaleNormal="9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54" sqref="H54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22.375" style="0" customWidth="1"/>
    <col min="4" max="4" width="13.375" style="0" customWidth="1"/>
    <col min="5" max="6" width="17.25390625" style="0" customWidth="1"/>
    <col min="7" max="7" width="7.625" style="0" customWidth="1"/>
    <col min="8" max="8" width="5.875" style="0" customWidth="1"/>
    <col min="10" max="10" width="5.25390625" style="0" hidden="1" customWidth="1"/>
    <col min="11" max="11" width="6.125" style="0" hidden="1" customWidth="1"/>
    <col min="12" max="12" width="7.125" style="0" hidden="1" customWidth="1"/>
    <col min="13" max="13" width="7.625" style="0" hidden="1" customWidth="1"/>
    <col min="14" max="14" width="5.25390625" style="0" hidden="1" customWidth="1"/>
    <col min="15" max="15" width="7.375" style="0" hidden="1" customWidth="1"/>
    <col min="16" max="16" width="8.375" style="0" hidden="1" customWidth="1"/>
    <col min="17" max="17" width="7.875" style="0" customWidth="1"/>
    <col min="18" max="18" width="6.37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Любовь Зворыгина, Екатерина Кирьянова, Анна Кудрина, Ольга Дружинина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82</v>
      </c>
      <c r="R3" s="9"/>
    </row>
    <row r="4" spans="1:18" ht="12.75">
      <c r="A4" s="36" t="s">
        <v>11</v>
      </c>
      <c r="B4" s="36"/>
      <c r="C4" s="78">
        <f>Титул!C14</f>
        <v>40258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5"/>
      <c r="D5" s="42">
        <f>Титул!C16</f>
        <v>110</v>
      </c>
      <c r="E5" s="36"/>
      <c r="F5" s="35" t="s">
        <v>14</v>
      </c>
      <c r="G5" s="36"/>
      <c r="H5" s="41">
        <v>107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3.55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45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30</v>
      </c>
      <c r="H8" s="47"/>
      <c r="I8" s="46">
        <v>45</v>
      </c>
      <c r="J8" s="47"/>
      <c r="K8" s="46"/>
      <c r="L8" s="47"/>
      <c r="M8" s="46"/>
      <c r="N8" s="9"/>
      <c r="O8" s="9"/>
      <c r="P8" s="9"/>
      <c r="Q8" s="9"/>
      <c r="R8" s="9"/>
    </row>
    <row r="9" spans="1:18" ht="98.2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77" t="s">
        <v>254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</row>
    <row r="11" spans="1:18" ht="15.75">
      <c r="A11" s="17">
        <v>16</v>
      </c>
      <c r="B11" s="68" t="s">
        <v>96</v>
      </c>
      <c r="C11" s="18" t="s">
        <v>67</v>
      </c>
      <c r="D11" s="18" t="s">
        <v>53</v>
      </c>
      <c r="E11" s="88" t="s">
        <v>60</v>
      </c>
      <c r="F11" s="89" t="s">
        <v>97</v>
      </c>
      <c r="G11" s="83">
        <v>0</v>
      </c>
      <c r="H11" s="31">
        <v>18.4</v>
      </c>
      <c r="I11" s="31">
        <f aca="true" t="shared" si="0" ref="I11:I28">IF(H11&gt;$G$8,H11-$G$8,0)</f>
        <v>0</v>
      </c>
      <c r="J11" s="31">
        <f aca="true" t="shared" si="1" ref="J11:J28">IF(H11&gt;$I$8,100,IF(G11=100,100,IF(G11=150,150,G11+I11)))</f>
        <v>0</v>
      </c>
      <c r="K11" s="18"/>
      <c r="L11" s="31"/>
      <c r="M11" s="31">
        <f aca="true" t="shared" si="2" ref="M11:M28">IF(L11&gt;$K$8,L11-$K$8,0)</f>
        <v>0</v>
      </c>
      <c r="N11" s="31">
        <f aca="true" t="shared" si="3" ref="N11:N28">IF(L11&gt;$M$8,100,IF(K11=100,100,IF(K11=150,150,K11+M11)))</f>
        <v>0</v>
      </c>
      <c r="O11" s="72">
        <f aca="true" t="shared" si="4" ref="O11:O28">SUM(G11,K11)</f>
        <v>0</v>
      </c>
      <c r="P11" s="31">
        <f aca="true" t="shared" si="5" ref="P11:P28">SUM(H11,L11)</f>
        <v>18.4</v>
      </c>
      <c r="Q11" s="31">
        <f aca="true" t="shared" si="6" ref="Q11:Q28">G11+I11</f>
        <v>0</v>
      </c>
      <c r="R11" s="112">
        <v>1</v>
      </c>
    </row>
    <row r="12" spans="1:18" ht="13.5" customHeight="1">
      <c r="A12" s="20">
        <v>13</v>
      </c>
      <c r="B12" s="68" t="s">
        <v>96</v>
      </c>
      <c r="C12" s="21" t="s">
        <v>54</v>
      </c>
      <c r="D12" s="65" t="s">
        <v>53</v>
      </c>
      <c r="E12" s="60" t="s">
        <v>60</v>
      </c>
      <c r="F12" s="22" t="s">
        <v>161</v>
      </c>
      <c r="G12" s="62">
        <v>0</v>
      </c>
      <c r="H12" s="32">
        <v>19.9</v>
      </c>
      <c r="I12" s="32">
        <f t="shared" si="0"/>
        <v>0</v>
      </c>
      <c r="J12" s="33">
        <f t="shared" si="1"/>
        <v>0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0</v>
      </c>
      <c r="P12" s="32">
        <f t="shared" si="5"/>
        <v>19.9</v>
      </c>
      <c r="Q12" s="32">
        <f t="shared" si="6"/>
        <v>0</v>
      </c>
      <c r="R12" s="76">
        <v>2</v>
      </c>
    </row>
    <row r="13" spans="1:18" ht="15.75">
      <c r="A13" s="20">
        <v>8</v>
      </c>
      <c r="B13" s="68" t="s">
        <v>96</v>
      </c>
      <c r="C13" s="60" t="s">
        <v>196</v>
      </c>
      <c r="D13" s="21" t="s">
        <v>55</v>
      </c>
      <c r="E13" s="21" t="s">
        <v>198</v>
      </c>
      <c r="F13" s="22" t="s">
        <v>197</v>
      </c>
      <c r="G13" s="62">
        <v>0</v>
      </c>
      <c r="H13" s="32">
        <v>29.3</v>
      </c>
      <c r="I13" s="32">
        <f t="shared" si="0"/>
        <v>0</v>
      </c>
      <c r="J13" s="33">
        <f t="shared" si="1"/>
        <v>0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0</v>
      </c>
      <c r="P13" s="32">
        <f t="shared" si="5"/>
        <v>29.3</v>
      </c>
      <c r="Q13" s="32">
        <f t="shared" si="6"/>
        <v>0</v>
      </c>
      <c r="R13" s="76">
        <v>3</v>
      </c>
    </row>
    <row r="14" spans="1:18" ht="15">
      <c r="A14" s="20">
        <v>11</v>
      </c>
      <c r="B14" s="68" t="s">
        <v>96</v>
      </c>
      <c r="C14" s="21" t="s">
        <v>183</v>
      </c>
      <c r="D14" s="21" t="s">
        <v>115</v>
      </c>
      <c r="E14" s="21" t="s">
        <v>156</v>
      </c>
      <c r="F14" s="22" t="s">
        <v>122</v>
      </c>
      <c r="G14" s="62">
        <v>0</v>
      </c>
      <c r="H14" s="32">
        <v>30.3</v>
      </c>
      <c r="I14" s="32">
        <f t="shared" si="0"/>
        <v>0.3000000000000007</v>
      </c>
      <c r="J14" s="33">
        <f t="shared" si="1"/>
        <v>0.3000000000000007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0</v>
      </c>
      <c r="P14" s="32">
        <f t="shared" si="5"/>
        <v>30.3</v>
      </c>
      <c r="Q14" s="32">
        <f t="shared" si="6"/>
        <v>0.3000000000000007</v>
      </c>
      <c r="R14" s="146">
        <v>4</v>
      </c>
    </row>
    <row r="15" spans="1:18" ht="15">
      <c r="A15" s="20">
        <v>14</v>
      </c>
      <c r="B15" s="68" t="s">
        <v>96</v>
      </c>
      <c r="C15" s="21" t="s">
        <v>187</v>
      </c>
      <c r="D15" s="21" t="s">
        <v>115</v>
      </c>
      <c r="E15" s="21" t="s">
        <v>188</v>
      </c>
      <c r="F15" s="22" t="s">
        <v>189</v>
      </c>
      <c r="G15" s="62">
        <v>5</v>
      </c>
      <c r="H15" s="32">
        <v>29.7</v>
      </c>
      <c r="I15" s="32">
        <f t="shared" si="0"/>
        <v>0</v>
      </c>
      <c r="J15" s="33">
        <f t="shared" si="1"/>
        <v>5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5</v>
      </c>
      <c r="P15" s="32">
        <f t="shared" si="5"/>
        <v>29.7</v>
      </c>
      <c r="Q15" s="32">
        <f t="shared" si="6"/>
        <v>5</v>
      </c>
      <c r="R15" s="146">
        <v>5</v>
      </c>
    </row>
    <row r="16" spans="1:18" ht="15">
      <c r="A16" s="20">
        <v>3</v>
      </c>
      <c r="B16" s="68" t="s">
        <v>96</v>
      </c>
      <c r="C16" s="21" t="s">
        <v>183</v>
      </c>
      <c r="D16" s="21" t="s">
        <v>115</v>
      </c>
      <c r="E16" s="21" t="s">
        <v>185</v>
      </c>
      <c r="F16" s="22" t="s">
        <v>186</v>
      </c>
      <c r="G16" s="62">
        <v>5</v>
      </c>
      <c r="H16" s="32">
        <v>34.9</v>
      </c>
      <c r="I16" s="32">
        <f t="shared" si="0"/>
        <v>4.899999999999999</v>
      </c>
      <c r="J16" s="33">
        <f t="shared" si="1"/>
        <v>9.899999999999999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5</v>
      </c>
      <c r="P16" s="32">
        <f t="shared" si="5"/>
        <v>34.9</v>
      </c>
      <c r="Q16" s="32">
        <f t="shared" si="6"/>
        <v>9.899999999999999</v>
      </c>
      <c r="R16" s="146">
        <v>6</v>
      </c>
    </row>
    <row r="17" spans="1:18" ht="15">
      <c r="A17" s="20">
        <v>18</v>
      </c>
      <c r="B17" s="68" t="s">
        <v>96</v>
      </c>
      <c r="C17" s="21" t="s">
        <v>165</v>
      </c>
      <c r="D17" s="21" t="s">
        <v>53</v>
      </c>
      <c r="E17" s="21" t="s">
        <v>62</v>
      </c>
      <c r="F17" s="22" t="s">
        <v>182</v>
      </c>
      <c r="G17" s="62">
        <v>10</v>
      </c>
      <c r="H17" s="32">
        <v>27.5</v>
      </c>
      <c r="I17" s="32">
        <f t="shared" si="0"/>
        <v>0</v>
      </c>
      <c r="J17" s="33">
        <f t="shared" si="1"/>
        <v>10</v>
      </c>
      <c r="K17" s="20"/>
      <c r="L17" s="32"/>
      <c r="M17" s="32">
        <f t="shared" si="2"/>
        <v>0</v>
      </c>
      <c r="N17" s="33">
        <f t="shared" si="3"/>
        <v>0</v>
      </c>
      <c r="O17" s="63">
        <f t="shared" si="4"/>
        <v>10</v>
      </c>
      <c r="P17" s="32">
        <f t="shared" si="5"/>
        <v>27.5</v>
      </c>
      <c r="Q17" s="32">
        <f t="shared" si="6"/>
        <v>10</v>
      </c>
      <c r="R17" s="54">
        <v>7</v>
      </c>
    </row>
    <row r="18" spans="1:18" ht="15">
      <c r="A18" s="20">
        <v>2</v>
      </c>
      <c r="B18" s="68" t="s">
        <v>96</v>
      </c>
      <c r="C18" s="21" t="s">
        <v>151</v>
      </c>
      <c r="D18" s="21" t="s">
        <v>53</v>
      </c>
      <c r="E18" s="21" t="s">
        <v>121</v>
      </c>
      <c r="F18" s="22" t="s">
        <v>152</v>
      </c>
      <c r="G18" s="62">
        <v>10</v>
      </c>
      <c r="H18" s="32">
        <v>28.9</v>
      </c>
      <c r="I18" s="32">
        <f t="shared" si="0"/>
        <v>0</v>
      </c>
      <c r="J18" s="33">
        <f t="shared" si="1"/>
        <v>10</v>
      </c>
      <c r="K18" s="20"/>
      <c r="L18" s="32"/>
      <c r="M18" s="32">
        <f t="shared" si="2"/>
        <v>0</v>
      </c>
      <c r="N18" s="33">
        <f t="shared" si="3"/>
        <v>0</v>
      </c>
      <c r="O18" s="63">
        <f t="shared" si="4"/>
        <v>10</v>
      </c>
      <c r="P18" s="32">
        <f t="shared" si="5"/>
        <v>28.9</v>
      </c>
      <c r="Q18" s="32">
        <f t="shared" si="6"/>
        <v>10</v>
      </c>
      <c r="R18" s="54">
        <v>8</v>
      </c>
    </row>
    <row r="19" spans="1:18" ht="15">
      <c r="A19" s="20">
        <v>10</v>
      </c>
      <c r="B19" s="68" t="s">
        <v>96</v>
      </c>
      <c r="C19" s="21" t="s">
        <v>200</v>
      </c>
      <c r="D19" s="21" t="s">
        <v>55</v>
      </c>
      <c r="E19" s="21" t="s">
        <v>201</v>
      </c>
      <c r="F19" s="22" t="s">
        <v>202</v>
      </c>
      <c r="G19" s="62">
        <v>10</v>
      </c>
      <c r="H19" s="32">
        <v>29.1</v>
      </c>
      <c r="I19" s="32">
        <f t="shared" si="0"/>
        <v>0</v>
      </c>
      <c r="J19" s="33">
        <f t="shared" si="1"/>
        <v>10</v>
      </c>
      <c r="K19" s="20"/>
      <c r="L19" s="32"/>
      <c r="M19" s="32">
        <f t="shared" si="2"/>
        <v>0</v>
      </c>
      <c r="N19" s="33">
        <f t="shared" si="3"/>
        <v>0</v>
      </c>
      <c r="O19" s="63">
        <f t="shared" si="4"/>
        <v>10</v>
      </c>
      <c r="P19" s="32">
        <f t="shared" si="5"/>
        <v>29.1</v>
      </c>
      <c r="Q19" s="32">
        <f t="shared" si="6"/>
        <v>10</v>
      </c>
      <c r="R19" s="54">
        <v>9</v>
      </c>
    </row>
    <row r="20" spans="1:18" ht="15">
      <c r="A20" s="20">
        <v>9</v>
      </c>
      <c r="B20" s="68" t="s">
        <v>96</v>
      </c>
      <c r="C20" s="21" t="s">
        <v>113</v>
      </c>
      <c r="D20" s="21" t="s">
        <v>53</v>
      </c>
      <c r="E20" s="21" t="s">
        <v>76</v>
      </c>
      <c r="F20" s="22" t="s">
        <v>114</v>
      </c>
      <c r="G20" s="62">
        <v>5</v>
      </c>
      <c r="H20" s="32">
        <v>35.6</v>
      </c>
      <c r="I20" s="32">
        <f t="shared" si="0"/>
        <v>5.600000000000001</v>
      </c>
      <c r="J20" s="33">
        <f t="shared" si="1"/>
        <v>10.600000000000001</v>
      </c>
      <c r="K20" s="20"/>
      <c r="L20" s="32"/>
      <c r="M20" s="32">
        <f t="shared" si="2"/>
        <v>0</v>
      </c>
      <c r="N20" s="33">
        <f t="shared" si="3"/>
        <v>0</v>
      </c>
      <c r="O20" s="63">
        <f t="shared" si="4"/>
        <v>5</v>
      </c>
      <c r="P20" s="32">
        <f t="shared" si="5"/>
        <v>35.6</v>
      </c>
      <c r="Q20" s="32">
        <f t="shared" si="6"/>
        <v>10.600000000000001</v>
      </c>
      <c r="R20" s="54">
        <v>10</v>
      </c>
    </row>
    <row r="21" spans="1:18" ht="15">
      <c r="A21" s="20">
        <v>6</v>
      </c>
      <c r="B21" s="68" t="s">
        <v>96</v>
      </c>
      <c r="C21" s="21" t="s">
        <v>243</v>
      </c>
      <c r="D21" s="21" t="s">
        <v>191</v>
      </c>
      <c r="E21" s="21" t="s">
        <v>93</v>
      </c>
      <c r="F21" s="22" t="s">
        <v>242</v>
      </c>
      <c r="G21" s="62">
        <v>15</v>
      </c>
      <c r="H21" s="32">
        <v>30</v>
      </c>
      <c r="I21" s="32">
        <f t="shared" si="0"/>
        <v>0</v>
      </c>
      <c r="J21" s="33">
        <f t="shared" si="1"/>
        <v>15</v>
      </c>
      <c r="K21" s="20"/>
      <c r="L21" s="32"/>
      <c r="M21" s="32">
        <f t="shared" si="2"/>
        <v>0</v>
      </c>
      <c r="N21" s="33">
        <f t="shared" si="3"/>
        <v>0</v>
      </c>
      <c r="O21" s="63">
        <f t="shared" si="4"/>
        <v>15</v>
      </c>
      <c r="P21" s="32">
        <f t="shared" si="5"/>
        <v>30</v>
      </c>
      <c r="Q21" s="32">
        <f t="shared" si="6"/>
        <v>15</v>
      </c>
      <c r="R21" s="54">
        <v>11</v>
      </c>
    </row>
    <row r="22" spans="1:18" ht="15">
      <c r="A22" s="20">
        <v>12</v>
      </c>
      <c r="B22" s="68" t="s">
        <v>96</v>
      </c>
      <c r="C22" s="21" t="s">
        <v>78</v>
      </c>
      <c r="D22" s="21" t="s">
        <v>53</v>
      </c>
      <c r="E22" s="21" t="s">
        <v>121</v>
      </c>
      <c r="F22" s="22" t="s">
        <v>203</v>
      </c>
      <c r="G22" s="62">
        <v>20</v>
      </c>
      <c r="H22" s="32">
        <v>32.4</v>
      </c>
      <c r="I22" s="32">
        <f t="shared" si="0"/>
        <v>2.3999999999999986</v>
      </c>
      <c r="J22" s="33">
        <f t="shared" si="1"/>
        <v>22.4</v>
      </c>
      <c r="K22" s="20"/>
      <c r="L22" s="32"/>
      <c r="M22" s="32">
        <f t="shared" si="2"/>
        <v>0</v>
      </c>
      <c r="N22" s="33">
        <f t="shared" si="3"/>
        <v>0</v>
      </c>
      <c r="O22" s="63">
        <f t="shared" si="4"/>
        <v>20</v>
      </c>
      <c r="P22" s="32">
        <f t="shared" si="5"/>
        <v>32.4</v>
      </c>
      <c r="Q22" s="32">
        <f t="shared" si="6"/>
        <v>22.4</v>
      </c>
      <c r="R22" s="54">
        <v>12</v>
      </c>
    </row>
    <row r="23" spans="1:18" ht="15">
      <c r="A23" s="20">
        <v>1</v>
      </c>
      <c r="B23" s="68" t="s">
        <v>96</v>
      </c>
      <c r="C23" s="21" t="s">
        <v>248</v>
      </c>
      <c r="D23" s="21" t="s">
        <v>53</v>
      </c>
      <c r="E23" s="21" t="s">
        <v>121</v>
      </c>
      <c r="F23" s="22" t="s">
        <v>249</v>
      </c>
      <c r="G23" s="62">
        <v>100</v>
      </c>
      <c r="H23" s="32"/>
      <c r="I23" s="32">
        <f t="shared" si="0"/>
        <v>0</v>
      </c>
      <c r="J23" s="33">
        <f t="shared" si="1"/>
        <v>100</v>
      </c>
      <c r="K23" s="20"/>
      <c r="L23" s="32"/>
      <c r="M23" s="32">
        <f t="shared" si="2"/>
        <v>0</v>
      </c>
      <c r="N23" s="33">
        <f t="shared" si="3"/>
        <v>0</v>
      </c>
      <c r="O23" s="63">
        <f t="shared" si="4"/>
        <v>100</v>
      </c>
      <c r="P23" s="32">
        <f t="shared" si="5"/>
        <v>0</v>
      </c>
      <c r="Q23" s="32">
        <f t="shared" si="6"/>
        <v>100</v>
      </c>
      <c r="R23" s="54"/>
    </row>
    <row r="24" spans="1:18" ht="15">
      <c r="A24" s="20">
        <v>4</v>
      </c>
      <c r="B24" s="68" t="s">
        <v>96</v>
      </c>
      <c r="C24" s="21" t="s">
        <v>193</v>
      </c>
      <c r="D24" s="21" t="s">
        <v>55</v>
      </c>
      <c r="E24" s="21" t="s">
        <v>60</v>
      </c>
      <c r="F24" s="22" t="s">
        <v>199</v>
      </c>
      <c r="G24" s="62">
        <v>100</v>
      </c>
      <c r="H24" s="32"/>
      <c r="I24" s="32">
        <f t="shared" si="0"/>
        <v>0</v>
      </c>
      <c r="J24" s="33">
        <f t="shared" si="1"/>
        <v>100</v>
      </c>
      <c r="K24" s="20"/>
      <c r="L24" s="32"/>
      <c r="M24" s="32">
        <f t="shared" si="2"/>
        <v>0</v>
      </c>
      <c r="N24" s="33">
        <f t="shared" si="3"/>
        <v>0</v>
      </c>
      <c r="O24" s="63">
        <f t="shared" si="4"/>
        <v>100</v>
      </c>
      <c r="P24" s="32">
        <f t="shared" si="5"/>
        <v>0</v>
      </c>
      <c r="Q24" s="32">
        <f t="shared" si="6"/>
        <v>100</v>
      </c>
      <c r="R24" s="54"/>
    </row>
    <row r="25" spans="1:18" ht="15">
      <c r="A25" s="20">
        <v>5</v>
      </c>
      <c r="B25" s="68" t="s">
        <v>96</v>
      </c>
      <c r="C25" s="21" t="s">
        <v>250</v>
      </c>
      <c r="D25" s="21" t="s">
        <v>191</v>
      </c>
      <c r="E25" s="21" t="s">
        <v>121</v>
      </c>
      <c r="F25" s="22" t="s">
        <v>253</v>
      </c>
      <c r="G25" s="62">
        <v>100</v>
      </c>
      <c r="H25" s="32"/>
      <c r="I25" s="32">
        <f t="shared" si="0"/>
        <v>0</v>
      </c>
      <c r="J25" s="33">
        <f t="shared" si="1"/>
        <v>100</v>
      </c>
      <c r="K25" s="20"/>
      <c r="L25" s="32"/>
      <c r="M25" s="32">
        <f t="shared" si="2"/>
        <v>0</v>
      </c>
      <c r="N25" s="33">
        <f t="shared" si="3"/>
        <v>0</v>
      </c>
      <c r="O25" s="63">
        <f t="shared" si="4"/>
        <v>100</v>
      </c>
      <c r="P25" s="32">
        <f t="shared" si="5"/>
        <v>0</v>
      </c>
      <c r="Q25" s="32">
        <f t="shared" si="6"/>
        <v>100</v>
      </c>
      <c r="R25" s="54"/>
    </row>
    <row r="26" spans="1:18" ht="15">
      <c r="A26" s="20">
        <v>7</v>
      </c>
      <c r="B26" s="68" t="s">
        <v>96</v>
      </c>
      <c r="C26" s="21" t="s">
        <v>209</v>
      </c>
      <c r="D26" s="21" t="s">
        <v>191</v>
      </c>
      <c r="E26" s="21" t="s">
        <v>240</v>
      </c>
      <c r="F26" s="22" t="s">
        <v>241</v>
      </c>
      <c r="G26" s="62">
        <v>100</v>
      </c>
      <c r="H26" s="32"/>
      <c r="I26" s="32">
        <f t="shared" si="0"/>
        <v>0</v>
      </c>
      <c r="J26" s="33">
        <f t="shared" si="1"/>
        <v>100</v>
      </c>
      <c r="K26" s="20"/>
      <c r="L26" s="32"/>
      <c r="M26" s="32">
        <f t="shared" si="2"/>
        <v>0</v>
      </c>
      <c r="N26" s="33">
        <f t="shared" si="3"/>
        <v>0</v>
      </c>
      <c r="O26" s="63">
        <f t="shared" si="4"/>
        <v>100</v>
      </c>
      <c r="P26" s="32">
        <f t="shared" si="5"/>
        <v>0</v>
      </c>
      <c r="Q26" s="32">
        <f t="shared" si="6"/>
        <v>100</v>
      </c>
      <c r="R26" s="54"/>
    </row>
    <row r="27" spans="1:18" ht="15">
      <c r="A27" s="20">
        <v>15</v>
      </c>
      <c r="B27" s="68" t="s">
        <v>96</v>
      </c>
      <c r="C27" s="21" t="s">
        <v>159</v>
      </c>
      <c r="D27" s="21" t="s">
        <v>53</v>
      </c>
      <c r="E27" s="21" t="s">
        <v>60</v>
      </c>
      <c r="F27" s="22" t="s">
        <v>160</v>
      </c>
      <c r="G27" s="62">
        <v>100</v>
      </c>
      <c r="H27" s="32"/>
      <c r="I27" s="32">
        <f t="shared" si="0"/>
        <v>0</v>
      </c>
      <c r="J27" s="33">
        <f t="shared" si="1"/>
        <v>100</v>
      </c>
      <c r="K27" s="20"/>
      <c r="L27" s="32"/>
      <c r="M27" s="32">
        <f t="shared" si="2"/>
        <v>0</v>
      </c>
      <c r="N27" s="33">
        <f t="shared" si="3"/>
        <v>0</v>
      </c>
      <c r="O27" s="63">
        <f t="shared" si="4"/>
        <v>100</v>
      </c>
      <c r="P27" s="32">
        <f t="shared" si="5"/>
        <v>0</v>
      </c>
      <c r="Q27" s="32">
        <f t="shared" si="6"/>
        <v>100</v>
      </c>
      <c r="R27" s="54"/>
    </row>
    <row r="28" spans="1:18" ht="13.5" thickBot="1">
      <c r="A28" s="20">
        <v>17</v>
      </c>
      <c r="B28" s="68" t="s">
        <v>96</v>
      </c>
      <c r="C28" s="21" t="s">
        <v>159</v>
      </c>
      <c r="D28" s="21" t="s">
        <v>53</v>
      </c>
      <c r="E28" s="21" t="s">
        <v>156</v>
      </c>
      <c r="F28" s="22" t="s">
        <v>175</v>
      </c>
      <c r="G28" s="62">
        <v>100</v>
      </c>
      <c r="H28" s="32"/>
      <c r="I28" s="32">
        <f t="shared" si="0"/>
        <v>0</v>
      </c>
      <c r="J28" s="33">
        <f t="shared" si="1"/>
        <v>100</v>
      </c>
      <c r="K28" s="20"/>
      <c r="L28" s="32"/>
      <c r="M28" s="32">
        <f t="shared" si="2"/>
        <v>0</v>
      </c>
      <c r="N28" s="33">
        <f t="shared" si="3"/>
        <v>0</v>
      </c>
      <c r="O28" s="63">
        <f t="shared" si="4"/>
        <v>100</v>
      </c>
      <c r="P28" s="32">
        <f t="shared" si="5"/>
        <v>0</v>
      </c>
      <c r="Q28" s="32">
        <f t="shared" si="6"/>
        <v>100</v>
      </c>
      <c r="R28" s="22"/>
    </row>
    <row r="29" spans="1:18" ht="18.75" thickBot="1">
      <c r="A29" s="177" t="s">
        <v>150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</row>
    <row r="30" spans="1:18" ht="15.75">
      <c r="A30" s="20">
        <v>3</v>
      </c>
      <c r="B30" s="68" t="s">
        <v>69</v>
      </c>
      <c r="C30" s="90" t="s">
        <v>103</v>
      </c>
      <c r="D30" s="90" t="s">
        <v>55</v>
      </c>
      <c r="E30" s="91" t="s">
        <v>60</v>
      </c>
      <c r="F30" s="77" t="s">
        <v>234</v>
      </c>
      <c r="G30" s="62">
        <v>0</v>
      </c>
      <c r="H30" s="34">
        <v>22.3</v>
      </c>
      <c r="I30" s="32">
        <f aca="true" t="shared" si="7" ref="I30:I38">IF(H30&gt;$G$8,H30-$G$8,0)</f>
        <v>0</v>
      </c>
      <c r="J30" s="33">
        <f aca="true" t="shared" si="8" ref="J30:J38">IF(H30&gt;$I$8,100,IF(G30=100,100,IF(G30=150,150,G30+I30)))</f>
        <v>0</v>
      </c>
      <c r="K30" s="20"/>
      <c r="L30" s="32"/>
      <c r="M30" s="32">
        <f aca="true" t="shared" si="9" ref="M30:M38">IF(L30&gt;$K$8,L30-$K$8,0)</f>
        <v>0</v>
      </c>
      <c r="N30" s="33">
        <f aca="true" t="shared" si="10" ref="N30:N38">IF(L30&gt;$M$8,100,IF(K30=100,100,IF(K30=150,150,K30+M30)))</f>
        <v>0</v>
      </c>
      <c r="O30" s="63">
        <f aca="true" t="shared" si="11" ref="O30:O38">SUM(G30,K30)</f>
        <v>0</v>
      </c>
      <c r="P30" s="32">
        <f aca="true" t="shared" si="12" ref="P30:P38">SUM(H30,L30)</f>
        <v>22.3</v>
      </c>
      <c r="Q30" s="32">
        <f aca="true" t="shared" si="13" ref="Q30:Q38">G30+I30</f>
        <v>0</v>
      </c>
      <c r="R30" s="76">
        <v>1</v>
      </c>
    </row>
    <row r="31" spans="1:18" ht="15.75">
      <c r="A31" s="99">
        <v>2</v>
      </c>
      <c r="B31" s="68" t="s">
        <v>69</v>
      </c>
      <c r="C31" s="60" t="s">
        <v>204</v>
      </c>
      <c r="D31" s="60" t="s">
        <v>55</v>
      </c>
      <c r="E31" s="91" t="s">
        <v>124</v>
      </c>
      <c r="F31" s="22" t="s">
        <v>142</v>
      </c>
      <c r="G31" s="62">
        <v>0</v>
      </c>
      <c r="H31" s="34">
        <v>23.4</v>
      </c>
      <c r="I31" s="32">
        <f t="shared" si="7"/>
        <v>0</v>
      </c>
      <c r="J31" s="33">
        <f t="shared" si="8"/>
        <v>0</v>
      </c>
      <c r="K31" s="20"/>
      <c r="L31" s="32"/>
      <c r="M31" s="32">
        <f t="shared" si="9"/>
        <v>0</v>
      </c>
      <c r="N31" s="33">
        <f t="shared" si="10"/>
        <v>0</v>
      </c>
      <c r="O31" s="63">
        <f t="shared" si="11"/>
        <v>0</v>
      </c>
      <c r="P31" s="32">
        <f t="shared" si="12"/>
        <v>23.4</v>
      </c>
      <c r="Q31" s="32">
        <f t="shared" si="13"/>
        <v>0</v>
      </c>
      <c r="R31" s="76">
        <v>2</v>
      </c>
    </row>
    <row r="32" spans="1:18" ht="15.75">
      <c r="A32" s="99">
        <v>7</v>
      </c>
      <c r="B32" s="68" t="s">
        <v>69</v>
      </c>
      <c r="C32" s="60" t="s">
        <v>165</v>
      </c>
      <c r="D32" s="60" t="s">
        <v>53</v>
      </c>
      <c r="E32" s="91" t="s">
        <v>166</v>
      </c>
      <c r="F32" s="22" t="s">
        <v>167</v>
      </c>
      <c r="G32" s="62">
        <v>0</v>
      </c>
      <c r="H32" s="34">
        <v>27.9</v>
      </c>
      <c r="I32" s="32">
        <f t="shared" si="7"/>
        <v>0</v>
      </c>
      <c r="J32" s="33">
        <f t="shared" si="8"/>
        <v>0</v>
      </c>
      <c r="K32" s="20"/>
      <c r="L32" s="32"/>
      <c r="M32" s="32">
        <f t="shared" si="9"/>
        <v>0</v>
      </c>
      <c r="N32" s="33">
        <f t="shared" si="10"/>
        <v>0</v>
      </c>
      <c r="O32" s="63">
        <f t="shared" si="11"/>
        <v>0</v>
      </c>
      <c r="P32" s="32">
        <f t="shared" si="12"/>
        <v>27.9</v>
      </c>
      <c r="Q32" s="32">
        <f t="shared" si="13"/>
        <v>0</v>
      </c>
      <c r="R32" s="76">
        <v>3</v>
      </c>
    </row>
    <row r="33" spans="1:18" ht="15">
      <c r="A33" s="20">
        <v>6</v>
      </c>
      <c r="B33" s="68" t="s">
        <v>69</v>
      </c>
      <c r="C33" s="60" t="s">
        <v>113</v>
      </c>
      <c r="D33" s="60" t="s">
        <v>53</v>
      </c>
      <c r="E33" s="66" t="s">
        <v>74</v>
      </c>
      <c r="F33" s="22" t="s">
        <v>118</v>
      </c>
      <c r="G33" s="62">
        <v>0</v>
      </c>
      <c r="H33" s="34">
        <v>30</v>
      </c>
      <c r="I33" s="32">
        <f t="shared" si="7"/>
        <v>0</v>
      </c>
      <c r="J33" s="33">
        <f t="shared" si="8"/>
        <v>0</v>
      </c>
      <c r="K33" s="20"/>
      <c r="L33" s="32"/>
      <c r="M33" s="32">
        <f t="shared" si="9"/>
        <v>0</v>
      </c>
      <c r="N33" s="33">
        <f t="shared" si="10"/>
        <v>0</v>
      </c>
      <c r="O33" s="63">
        <f t="shared" si="11"/>
        <v>0</v>
      </c>
      <c r="P33" s="32">
        <f t="shared" si="12"/>
        <v>30</v>
      </c>
      <c r="Q33" s="32">
        <f t="shared" si="13"/>
        <v>0</v>
      </c>
      <c r="R33" s="146">
        <v>4</v>
      </c>
    </row>
    <row r="34" spans="1:18" ht="15">
      <c r="A34" s="20">
        <v>9</v>
      </c>
      <c r="B34" s="68" t="s">
        <v>69</v>
      </c>
      <c r="C34" s="90" t="s">
        <v>145</v>
      </c>
      <c r="D34" s="90" t="s">
        <v>55</v>
      </c>
      <c r="E34" s="91" t="s">
        <v>60</v>
      </c>
      <c r="F34" s="77" t="s">
        <v>146</v>
      </c>
      <c r="G34" s="62">
        <v>5</v>
      </c>
      <c r="H34" s="34">
        <v>19.5</v>
      </c>
      <c r="I34" s="32">
        <f t="shared" si="7"/>
        <v>0</v>
      </c>
      <c r="J34" s="33">
        <f t="shared" si="8"/>
        <v>5</v>
      </c>
      <c r="K34" s="20"/>
      <c r="L34" s="32"/>
      <c r="M34" s="32">
        <f t="shared" si="9"/>
        <v>0</v>
      </c>
      <c r="N34" s="33">
        <f t="shared" si="10"/>
        <v>0</v>
      </c>
      <c r="O34" s="63">
        <f t="shared" si="11"/>
        <v>5</v>
      </c>
      <c r="P34" s="32">
        <f t="shared" si="12"/>
        <v>19.5</v>
      </c>
      <c r="Q34" s="32">
        <f t="shared" si="13"/>
        <v>5</v>
      </c>
      <c r="R34" s="146">
        <v>5</v>
      </c>
    </row>
    <row r="35" spans="1:18" ht="15">
      <c r="A35" s="99">
        <v>8</v>
      </c>
      <c r="B35" s="68" t="s">
        <v>69</v>
      </c>
      <c r="C35" s="60" t="s">
        <v>205</v>
      </c>
      <c r="D35" s="60" t="s">
        <v>53</v>
      </c>
      <c r="E35" s="91" t="s">
        <v>124</v>
      </c>
      <c r="F35" s="22" t="s">
        <v>147</v>
      </c>
      <c r="G35" s="62">
        <v>5</v>
      </c>
      <c r="H35" s="34">
        <v>24.6</v>
      </c>
      <c r="I35" s="32">
        <f t="shared" si="7"/>
        <v>0</v>
      </c>
      <c r="J35" s="33">
        <f t="shared" si="8"/>
        <v>5</v>
      </c>
      <c r="K35" s="20"/>
      <c r="L35" s="32"/>
      <c r="M35" s="32">
        <f t="shared" si="9"/>
        <v>0</v>
      </c>
      <c r="N35" s="33">
        <f t="shared" si="10"/>
        <v>0</v>
      </c>
      <c r="O35" s="63">
        <f t="shared" si="11"/>
        <v>5</v>
      </c>
      <c r="P35" s="32">
        <f t="shared" si="12"/>
        <v>24.6</v>
      </c>
      <c r="Q35" s="32">
        <f t="shared" si="13"/>
        <v>5</v>
      </c>
      <c r="R35" s="146">
        <v>6</v>
      </c>
    </row>
    <row r="36" spans="1:18" ht="12.75">
      <c r="A36" s="20">
        <v>1</v>
      </c>
      <c r="B36" s="68" t="s">
        <v>69</v>
      </c>
      <c r="C36" s="90" t="s">
        <v>255</v>
      </c>
      <c r="D36" s="90" t="s">
        <v>256</v>
      </c>
      <c r="E36" s="91" t="s">
        <v>74</v>
      </c>
      <c r="F36" s="77" t="s">
        <v>257</v>
      </c>
      <c r="G36" s="62">
        <v>100</v>
      </c>
      <c r="H36" s="34"/>
      <c r="I36" s="32">
        <f t="shared" si="7"/>
        <v>0</v>
      </c>
      <c r="J36" s="33">
        <f t="shared" si="8"/>
        <v>100</v>
      </c>
      <c r="K36" s="20"/>
      <c r="L36" s="32"/>
      <c r="M36" s="32">
        <f t="shared" si="9"/>
        <v>0</v>
      </c>
      <c r="N36" s="33">
        <f t="shared" si="10"/>
        <v>0</v>
      </c>
      <c r="O36" s="63">
        <f t="shared" si="11"/>
        <v>100</v>
      </c>
      <c r="P36" s="32">
        <f t="shared" si="12"/>
        <v>0</v>
      </c>
      <c r="Q36" s="32">
        <f t="shared" si="13"/>
        <v>100</v>
      </c>
      <c r="R36" s="107"/>
    </row>
    <row r="37" spans="1:18" ht="12.75">
      <c r="A37" s="99">
        <v>4</v>
      </c>
      <c r="B37" s="68" t="s">
        <v>69</v>
      </c>
      <c r="C37" s="60" t="s">
        <v>206</v>
      </c>
      <c r="D37" s="60" t="s">
        <v>53</v>
      </c>
      <c r="E37" s="91" t="s">
        <v>62</v>
      </c>
      <c r="F37" s="22" t="s">
        <v>208</v>
      </c>
      <c r="G37" s="62">
        <v>100</v>
      </c>
      <c r="H37" s="34"/>
      <c r="I37" s="32">
        <f t="shared" si="7"/>
        <v>0</v>
      </c>
      <c r="J37" s="33">
        <f t="shared" si="8"/>
        <v>100</v>
      </c>
      <c r="K37" s="20"/>
      <c r="L37" s="32"/>
      <c r="M37" s="32">
        <f t="shared" si="9"/>
        <v>0</v>
      </c>
      <c r="N37" s="33">
        <f t="shared" si="10"/>
        <v>0</v>
      </c>
      <c r="O37" s="63">
        <f t="shared" si="11"/>
        <v>100</v>
      </c>
      <c r="P37" s="32">
        <f t="shared" si="12"/>
        <v>0</v>
      </c>
      <c r="Q37" s="32">
        <f t="shared" si="13"/>
        <v>100</v>
      </c>
      <c r="R37" s="107"/>
    </row>
    <row r="38" spans="1:18" ht="13.5" thickBot="1">
      <c r="A38" s="99">
        <v>5</v>
      </c>
      <c r="B38" s="68" t="s">
        <v>69</v>
      </c>
      <c r="C38" s="60" t="s">
        <v>200</v>
      </c>
      <c r="D38" s="60" t="s">
        <v>55</v>
      </c>
      <c r="E38" s="91" t="s">
        <v>74</v>
      </c>
      <c r="F38" s="22" t="s">
        <v>207</v>
      </c>
      <c r="G38" s="62">
        <v>100</v>
      </c>
      <c r="H38" s="34"/>
      <c r="I38" s="32">
        <f t="shared" si="7"/>
        <v>0</v>
      </c>
      <c r="J38" s="33">
        <f t="shared" si="8"/>
        <v>100</v>
      </c>
      <c r="K38" s="20"/>
      <c r="L38" s="32"/>
      <c r="M38" s="32">
        <f t="shared" si="9"/>
        <v>0</v>
      </c>
      <c r="N38" s="33">
        <f t="shared" si="10"/>
        <v>0</v>
      </c>
      <c r="O38" s="63">
        <f t="shared" si="11"/>
        <v>100</v>
      </c>
      <c r="P38" s="32">
        <f t="shared" si="12"/>
        <v>0</v>
      </c>
      <c r="Q38" s="32">
        <f t="shared" si="13"/>
        <v>100</v>
      </c>
      <c r="R38" s="107"/>
    </row>
    <row r="39" spans="1:18" ht="18.75" thickBot="1">
      <c r="A39" s="177" t="s">
        <v>263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9"/>
    </row>
    <row r="40" spans="1:18" ht="15.75">
      <c r="A40" s="150">
        <v>4</v>
      </c>
      <c r="B40" s="108" t="s">
        <v>65</v>
      </c>
      <c r="C40" s="100" t="s">
        <v>248</v>
      </c>
      <c r="D40" s="100" t="s">
        <v>53</v>
      </c>
      <c r="E40" s="122" t="s">
        <v>74</v>
      </c>
      <c r="F40" s="19" t="s">
        <v>149</v>
      </c>
      <c r="G40" s="109">
        <v>0</v>
      </c>
      <c r="H40" s="110">
        <v>21.8</v>
      </c>
      <c r="I40" s="31">
        <f aca="true" t="shared" si="14" ref="I40:I57">IF(H40&gt;$G$8,H40-$G$8,0)</f>
        <v>0</v>
      </c>
      <c r="J40" s="103">
        <f aca="true" t="shared" si="15" ref="J40:J57">IF(H40&gt;$I$8,100,IF(G40=100,100,IF(G40=150,150,G40+I40)))</f>
        <v>0</v>
      </c>
      <c r="K40" s="17"/>
      <c r="L40" s="31"/>
      <c r="M40" s="31">
        <f aca="true" t="shared" si="16" ref="M40:M57">IF(L40&gt;$K$8,L40-$K$8,0)</f>
        <v>0</v>
      </c>
      <c r="N40" s="103">
        <f aca="true" t="shared" si="17" ref="N40:N57">IF(L40&gt;$M$8,100,IF(K40=100,100,IF(K40=150,150,K40+M40)))</f>
        <v>0</v>
      </c>
      <c r="O40" s="111">
        <f aca="true" t="shared" si="18" ref="O40:O57">SUM(G40,K40)</f>
        <v>0</v>
      </c>
      <c r="P40" s="31">
        <f aca="true" t="shared" si="19" ref="P40:P57">SUM(H40,L40)</f>
        <v>21.8</v>
      </c>
      <c r="Q40" s="31">
        <f aca="true" t="shared" si="20" ref="Q40:Q57">G40+I40</f>
        <v>0</v>
      </c>
      <c r="R40" s="112">
        <v>1</v>
      </c>
    </row>
    <row r="41" spans="1:18" ht="15.75">
      <c r="A41" s="20">
        <v>10</v>
      </c>
      <c r="B41" s="68" t="s">
        <v>65</v>
      </c>
      <c r="C41" s="90" t="s">
        <v>72</v>
      </c>
      <c r="D41" s="90" t="s">
        <v>53</v>
      </c>
      <c r="E41" s="91" t="s">
        <v>74</v>
      </c>
      <c r="F41" s="77" t="s">
        <v>169</v>
      </c>
      <c r="G41" s="62">
        <v>0</v>
      </c>
      <c r="H41" s="67">
        <v>26.8</v>
      </c>
      <c r="I41" s="32">
        <f t="shared" si="14"/>
        <v>0</v>
      </c>
      <c r="J41" s="33">
        <f t="shared" si="15"/>
        <v>0</v>
      </c>
      <c r="K41" s="20"/>
      <c r="L41" s="32"/>
      <c r="M41" s="32">
        <f t="shared" si="16"/>
        <v>0</v>
      </c>
      <c r="N41" s="33">
        <f t="shared" si="17"/>
        <v>0</v>
      </c>
      <c r="O41" s="63">
        <f t="shared" si="18"/>
        <v>0</v>
      </c>
      <c r="P41" s="32">
        <f t="shared" si="19"/>
        <v>26.8</v>
      </c>
      <c r="Q41" s="32">
        <f t="shared" si="20"/>
        <v>0</v>
      </c>
      <c r="R41" s="76">
        <v>2</v>
      </c>
    </row>
    <row r="42" spans="1:18" ht="15.75">
      <c r="A42" s="20">
        <v>15</v>
      </c>
      <c r="B42" s="68" t="s">
        <v>65</v>
      </c>
      <c r="C42" s="90" t="s">
        <v>109</v>
      </c>
      <c r="D42" s="90" t="s">
        <v>115</v>
      </c>
      <c r="E42" s="91" t="s">
        <v>74</v>
      </c>
      <c r="F42" s="77" t="s">
        <v>168</v>
      </c>
      <c r="G42" s="62">
        <v>0</v>
      </c>
      <c r="H42" s="67">
        <v>27.5</v>
      </c>
      <c r="I42" s="32">
        <f t="shared" si="14"/>
        <v>0</v>
      </c>
      <c r="J42" s="33">
        <f t="shared" si="15"/>
        <v>0</v>
      </c>
      <c r="K42" s="20"/>
      <c r="L42" s="32"/>
      <c r="M42" s="32">
        <f t="shared" si="16"/>
        <v>0</v>
      </c>
      <c r="N42" s="33">
        <f t="shared" si="17"/>
        <v>0</v>
      </c>
      <c r="O42" s="63">
        <f t="shared" si="18"/>
        <v>0</v>
      </c>
      <c r="P42" s="32">
        <f t="shared" si="19"/>
        <v>27.5</v>
      </c>
      <c r="Q42" s="32">
        <f t="shared" si="20"/>
        <v>0</v>
      </c>
      <c r="R42" s="76">
        <v>3</v>
      </c>
    </row>
    <row r="43" spans="1:18" ht="15">
      <c r="A43" s="99">
        <v>12</v>
      </c>
      <c r="B43" s="68" t="s">
        <v>65</v>
      </c>
      <c r="C43" s="60" t="s">
        <v>213</v>
      </c>
      <c r="D43" s="60" t="s">
        <v>53</v>
      </c>
      <c r="E43" s="91" t="s">
        <v>74</v>
      </c>
      <c r="F43" s="22" t="s">
        <v>144</v>
      </c>
      <c r="G43" s="62">
        <v>5</v>
      </c>
      <c r="H43" s="67">
        <v>22.8</v>
      </c>
      <c r="I43" s="32">
        <f t="shared" si="14"/>
        <v>0</v>
      </c>
      <c r="J43" s="33">
        <f t="shared" si="15"/>
        <v>5</v>
      </c>
      <c r="K43" s="20"/>
      <c r="L43" s="32"/>
      <c r="M43" s="32">
        <f t="shared" si="16"/>
        <v>0</v>
      </c>
      <c r="N43" s="33">
        <f t="shared" si="17"/>
        <v>0</v>
      </c>
      <c r="O43" s="63">
        <f t="shared" si="18"/>
        <v>5</v>
      </c>
      <c r="P43" s="32">
        <f t="shared" si="19"/>
        <v>22.8</v>
      </c>
      <c r="Q43" s="32">
        <f t="shared" si="20"/>
        <v>5</v>
      </c>
      <c r="R43" s="146">
        <v>4</v>
      </c>
    </row>
    <row r="44" spans="1:18" ht="15">
      <c r="A44" s="99">
        <v>3</v>
      </c>
      <c r="B44" s="68" t="s">
        <v>65</v>
      </c>
      <c r="C44" s="60" t="s">
        <v>75</v>
      </c>
      <c r="D44" s="60" t="s">
        <v>53</v>
      </c>
      <c r="E44" s="91" t="s">
        <v>74</v>
      </c>
      <c r="F44" s="22" t="s">
        <v>258</v>
      </c>
      <c r="G44" s="62">
        <v>5</v>
      </c>
      <c r="H44" s="67">
        <v>24.9</v>
      </c>
      <c r="I44" s="32">
        <f t="shared" si="14"/>
        <v>0</v>
      </c>
      <c r="J44" s="33">
        <f t="shared" si="15"/>
        <v>5</v>
      </c>
      <c r="K44" s="20"/>
      <c r="L44" s="32"/>
      <c r="M44" s="32">
        <f t="shared" si="16"/>
        <v>0</v>
      </c>
      <c r="N44" s="33">
        <f t="shared" si="17"/>
        <v>0</v>
      </c>
      <c r="O44" s="63">
        <f t="shared" si="18"/>
        <v>5</v>
      </c>
      <c r="P44" s="32">
        <f t="shared" si="19"/>
        <v>24.9</v>
      </c>
      <c r="Q44" s="32">
        <f t="shared" si="20"/>
        <v>5</v>
      </c>
      <c r="R44" s="146">
        <v>5</v>
      </c>
    </row>
    <row r="45" spans="1:18" ht="15">
      <c r="A45" s="99">
        <v>14</v>
      </c>
      <c r="B45" s="68" t="s">
        <v>65</v>
      </c>
      <c r="C45" s="60" t="s">
        <v>214</v>
      </c>
      <c r="D45" s="60" t="s">
        <v>55</v>
      </c>
      <c r="E45" s="91" t="s">
        <v>76</v>
      </c>
      <c r="F45" s="22" t="s">
        <v>215</v>
      </c>
      <c r="G45" s="62">
        <v>5</v>
      </c>
      <c r="H45" s="67">
        <v>25.6</v>
      </c>
      <c r="I45" s="32">
        <f t="shared" si="14"/>
        <v>0</v>
      </c>
      <c r="J45" s="33">
        <f t="shared" si="15"/>
        <v>5</v>
      </c>
      <c r="K45" s="20"/>
      <c r="L45" s="32"/>
      <c r="M45" s="32">
        <f t="shared" si="16"/>
        <v>0</v>
      </c>
      <c r="N45" s="33">
        <f t="shared" si="17"/>
        <v>0</v>
      </c>
      <c r="O45" s="63">
        <f t="shared" si="18"/>
        <v>5</v>
      </c>
      <c r="P45" s="32">
        <f t="shared" si="19"/>
        <v>25.6</v>
      </c>
      <c r="Q45" s="32">
        <f t="shared" si="20"/>
        <v>5</v>
      </c>
      <c r="R45" s="146">
        <v>6</v>
      </c>
    </row>
    <row r="46" spans="1:18" ht="12.75">
      <c r="A46" s="99">
        <v>13</v>
      </c>
      <c r="B46" s="68" t="s">
        <v>65</v>
      </c>
      <c r="C46" s="90" t="s">
        <v>209</v>
      </c>
      <c r="D46" s="90" t="s">
        <v>191</v>
      </c>
      <c r="E46" s="91" t="s">
        <v>210</v>
      </c>
      <c r="F46" s="22" t="s">
        <v>211</v>
      </c>
      <c r="G46" s="62">
        <v>5</v>
      </c>
      <c r="H46" s="67">
        <v>26.7</v>
      </c>
      <c r="I46" s="32">
        <f t="shared" si="14"/>
        <v>0</v>
      </c>
      <c r="J46" s="33">
        <f t="shared" si="15"/>
        <v>5</v>
      </c>
      <c r="K46" s="20"/>
      <c r="L46" s="32"/>
      <c r="M46" s="32">
        <f t="shared" si="16"/>
        <v>0</v>
      </c>
      <c r="N46" s="33">
        <f t="shared" si="17"/>
        <v>0</v>
      </c>
      <c r="O46" s="63">
        <f t="shared" si="18"/>
        <v>5</v>
      </c>
      <c r="P46" s="32">
        <f t="shared" si="19"/>
        <v>26.7</v>
      </c>
      <c r="Q46" s="32">
        <f t="shared" si="20"/>
        <v>5</v>
      </c>
      <c r="R46" s="107">
        <v>7</v>
      </c>
    </row>
    <row r="47" spans="1:18" ht="12.75">
      <c r="A47" s="99">
        <v>6</v>
      </c>
      <c r="B47" s="68" t="s">
        <v>65</v>
      </c>
      <c r="C47" s="60" t="s">
        <v>72</v>
      </c>
      <c r="D47" s="60" t="s">
        <v>53</v>
      </c>
      <c r="E47" s="91" t="s">
        <v>86</v>
      </c>
      <c r="F47" s="22" t="s">
        <v>184</v>
      </c>
      <c r="G47" s="62">
        <v>5</v>
      </c>
      <c r="H47" s="67">
        <v>26.8</v>
      </c>
      <c r="I47" s="32">
        <f t="shared" si="14"/>
        <v>0</v>
      </c>
      <c r="J47" s="33">
        <f t="shared" si="15"/>
        <v>5</v>
      </c>
      <c r="K47" s="20"/>
      <c r="L47" s="32"/>
      <c r="M47" s="32">
        <f t="shared" si="16"/>
        <v>0</v>
      </c>
      <c r="N47" s="33">
        <f t="shared" si="17"/>
        <v>0</v>
      </c>
      <c r="O47" s="63">
        <f t="shared" si="18"/>
        <v>5</v>
      </c>
      <c r="P47" s="32">
        <f t="shared" si="19"/>
        <v>26.8</v>
      </c>
      <c r="Q47" s="32">
        <f t="shared" si="20"/>
        <v>5</v>
      </c>
      <c r="R47" s="107">
        <v>8</v>
      </c>
    </row>
    <row r="48" spans="1:18" ht="12.75">
      <c r="A48" s="99">
        <v>7</v>
      </c>
      <c r="B48" s="68" t="s">
        <v>65</v>
      </c>
      <c r="C48" s="60" t="s">
        <v>261</v>
      </c>
      <c r="D48" s="60" t="s">
        <v>53</v>
      </c>
      <c r="E48" s="91" t="s">
        <v>62</v>
      </c>
      <c r="F48" s="22" t="s">
        <v>167</v>
      </c>
      <c r="G48" s="62">
        <v>0</v>
      </c>
      <c r="H48" s="67">
        <v>35.2</v>
      </c>
      <c r="I48" s="32">
        <f t="shared" si="14"/>
        <v>5.200000000000003</v>
      </c>
      <c r="J48" s="33">
        <f t="shared" si="15"/>
        <v>5.200000000000003</v>
      </c>
      <c r="K48" s="20"/>
      <c r="L48" s="32"/>
      <c r="M48" s="32">
        <f t="shared" si="16"/>
        <v>0</v>
      </c>
      <c r="N48" s="33">
        <f t="shared" si="17"/>
        <v>0</v>
      </c>
      <c r="O48" s="63">
        <f t="shared" si="18"/>
        <v>0</v>
      </c>
      <c r="P48" s="32">
        <f t="shared" si="19"/>
        <v>35.2</v>
      </c>
      <c r="Q48" s="32">
        <f t="shared" si="20"/>
        <v>5.200000000000003</v>
      </c>
      <c r="R48" s="107">
        <v>9</v>
      </c>
    </row>
    <row r="49" spans="1:18" ht="12.75">
      <c r="A49" s="20">
        <v>9</v>
      </c>
      <c r="B49" s="68" t="s">
        <v>65</v>
      </c>
      <c r="C49" s="90" t="s">
        <v>120</v>
      </c>
      <c r="D49" s="90" t="s">
        <v>55</v>
      </c>
      <c r="E49" s="91" t="s">
        <v>74</v>
      </c>
      <c r="F49" s="77" t="s">
        <v>126</v>
      </c>
      <c r="G49" s="62">
        <v>5</v>
      </c>
      <c r="H49" s="67">
        <v>30.6</v>
      </c>
      <c r="I49" s="32">
        <f t="shared" si="14"/>
        <v>0.6000000000000014</v>
      </c>
      <c r="J49" s="33">
        <f t="shared" si="15"/>
        <v>5.600000000000001</v>
      </c>
      <c r="K49" s="20"/>
      <c r="L49" s="32"/>
      <c r="M49" s="32">
        <f t="shared" si="16"/>
        <v>0</v>
      </c>
      <c r="N49" s="33">
        <f t="shared" si="17"/>
        <v>0</v>
      </c>
      <c r="O49" s="63">
        <f t="shared" si="18"/>
        <v>5</v>
      </c>
      <c r="P49" s="32">
        <f t="shared" si="19"/>
        <v>30.6</v>
      </c>
      <c r="Q49" s="32">
        <f t="shared" si="20"/>
        <v>5.600000000000001</v>
      </c>
      <c r="R49" s="107">
        <v>10</v>
      </c>
    </row>
    <row r="50" spans="1:18" ht="12.75">
      <c r="A50" s="99">
        <v>2</v>
      </c>
      <c r="B50" s="68" t="s">
        <v>65</v>
      </c>
      <c r="C50" s="60" t="s">
        <v>52</v>
      </c>
      <c r="D50" s="60" t="s">
        <v>53</v>
      </c>
      <c r="E50" s="91" t="s">
        <v>86</v>
      </c>
      <c r="F50" s="22" t="s">
        <v>244</v>
      </c>
      <c r="G50" s="62">
        <v>5</v>
      </c>
      <c r="H50" s="67">
        <v>31.4</v>
      </c>
      <c r="I50" s="32">
        <f t="shared" si="14"/>
        <v>1.3999999999999986</v>
      </c>
      <c r="J50" s="33">
        <f t="shared" si="15"/>
        <v>6.399999999999999</v>
      </c>
      <c r="K50" s="20"/>
      <c r="L50" s="32"/>
      <c r="M50" s="32">
        <f t="shared" si="16"/>
        <v>0</v>
      </c>
      <c r="N50" s="33">
        <f t="shared" si="17"/>
        <v>0</v>
      </c>
      <c r="O50" s="63">
        <f t="shared" si="18"/>
        <v>5</v>
      </c>
      <c r="P50" s="32">
        <f t="shared" si="19"/>
        <v>31.4</v>
      </c>
      <c r="Q50" s="32">
        <f t="shared" si="20"/>
        <v>6.399999999999999</v>
      </c>
      <c r="R50" s="107">
        <v>11</v>
      </c>
    </row>
    <row r="51" spans="1:18" ht="12.75">
      <c r="A51" s="99">
        <v>18</v>
      </c>
      <c r="B51" s="68" t="s">
        <v>65</v>
      </c>
      <c r="C51" s="60" t="s">
        <v>72</v>
      </c>
      <c r="D51" s="60" t="s">
        <v>53</v>
      </c>
      <c r="E51" s="91" t="s">
        <v>262</v>
      </c>
      <c r="F51" s="22" t="s">
        <v>153</v>
      </c>
      <c r="G51" s="62">
        <v>5</v>
      </c>
      <c r="H51" s="67">
        <v>33.6</v>
      </c>
      <c r="I51" s="32">
        <f t="shared" si="14"/>
        <v>3.6000000000000014</v>
      </c>
      <c r="J51" s="33">
        <f t="shared" si="15"/>
        <v>8.600000000000001</v>
      </c>
      <c r="K51" s="20"/>
      <c r="L51" s="32"/>
      <c r="M51" s="32">
        <f t="shared" si="16"/>
        <v>0</v>
      </c>
      <c r="N51" s="33">
        <f t="shared" si="17"/>
        <v>0</v>
      </c>
      <c r="O51" s="63">
        <f t="shared" si="18"/>
        <v>5</v>
      </c>
      <c r="P51" s="32">
        <f t="shared" si="19"/>
        <v>33.6</v>
      </c>
      <c r="Q51" s="32">
        <f t="shared" si="20"/>
        <v>8.600000000000001</v>
      </c>
      <c r="R51" s="107">
        <v>12</v>
      </c>
    </row>
    <row r="52" spans="1:18" ht="12.75">
      <c r="A52" s="20">
        <v>1</v>
      </c>
      <c r="B52" s="68" t="s">
        <v>65</v>
      </c>
      <c r="C52" s="90" t="s">
        <v>72</v>
      </c>
      <c r="D52" s="90" t="s">
        <v>53</v>
      </c>
      <c r="E52" s="91" t="s">
        <v>74</v>
      </c>
      <c r="F52" s="77" t="s">
        <v>259</v>
      </c>
      <c r="G52" s="62">
        <v>10</v>
      </c>
      <c r="H52" s="67">
        <v>27.2</v>
      </c>
      <c r="I52" s="32">
        <f t="shared" si="14"/>
        <v>0</v>
      </c>
      <c r="J52" s="33">
        <f t="shared" si="15"/>
        <v>10</v>
      </c>
      <c r="K52" s="20"/>
      <c r="L52" s="32"/>
      <c r="M52" s="32">
        <f t="shared" si="16"/>
        <v>0</v>
      </c>
      <c r="N52" s="33">
        <f t="shared" si="17"/>
        <v>0</v>
      </c>
      <c r="O52" s="63">
        <f t="shared" si="18"/>
        <v>10</v>
      </c>
      <c r="P52" s="32">
        <f t="shared" si="19"/>
        <v>27.2</v>
      </c>
      <c r="Q52" s="32">
        <f t="shared" si="20"/>
        <v>10</v>
      </c>
      <c r="R52" s="107">
        <v>13</v>
      </c>
    </row>
    <row r="53" spans="1:18" ht="12.75">
      <c r="A53" s="99">
        <v>17</v>
      </c>
      <c r="B53" s="68" t="s">
        <v>65</v>
      </c>
      <c r="C53" s="60" t="s">
        <v>196</v>
      </c>
      <c r="D53" s="60" t="s">
        <v>55</v>
      </c>
      <c r="E53" s="91" t="s">
        <v>236</v>
      </c>
      <c r="F53" s="22" t="s">
        <v>237</v>
      </c>
      <c r="G53" s="62">
        <v>10</v>
      </c>
      <c r="H53" s="67">
        <v>37.7</v>
      </c>
      <c r="I53" s="32">
        <f t="shared" si="14"/>
        <v>7.700000000000003</v>
      </c>
      <c r="J53" s="33">
        <f t="shared" si="15"/>
        <v>17.700000000000003</v>
      </c>
      <c r="K53" s="20"/>
      <c r="L53" s="32"/>
      <c r="M53" s="32">
        <f t="shared" si="16"/>
        <v>0</v>
      </c>
      <c r="N53" s="33">
        <f t="shared" si="17"/>
        <v>0</v>
      </c>
      <c r="O53" s="63">
        <f t="shared" si="18"/>
        <v>10</v>
      </c>
      <c r="P53" s="32">
        <f t="shared" si="19"/>
        <v>37.7</v>
      </c>
      <c r="Q53" s="32">
        <f t="shared" si="20"/>
        <v>17.700000000000003</v>
      </c>
      <c r="R53" s="107"/>
    </row>
    <row r="54" spans="1:18" ht="12.75">
      <c r="A54" s="99">
        <v>16</v>
      </c>
      <c r="B54" s="68" t="s">
        <v>65</v>
      </c>
      <c r="C54" s="60" t="s">
        <v>171</v>
      </c>
      <c r="D54" s="60" t="s">
        <v>115</v>
      </c>
      <c r="E54" s="91" t="s">
        <v>172</v>
      </c>
      <c r="F54" s="22" t="s">
        <v>173</v>
      </c>
      <c r="G54" s="62">
        <v>25</v>
      </c>
      <c r="H54" s="67">
        <v>26.6</v>
      </c>
      <c r="I54" s="32">
        <f t="shared" si="14"/>
        <v>0</v>
      </c>
      <c r="J54" s="33">
        <f t="shared" si="15"/>
        <v>25</v>
      </c>
      <c r="K54" s="20"/>
      <c r="L54" s="32"/>
      <c r="M54" s="32">
        <f t="shared" si="16"/>
        <v>0</v>
      </c>
      <c r="N54" s="33">
        <f t="shared" si="17"/>
        <v>0</v>
      </c>
      <c r="O54" s="63">
        <f t="shared" si="18"/>
        <v>25</v>
      </c>
      <c r="P54" s="32">
        <f t="shared" si="19"/>
        <v>26.6</v>
      </c>
      <c r="Q54" s="32">
        <f t="shared" si="20"/>
        <v>25</v>
      </c>
      <c r="R54" s="107"/>
    </row>
    <row r="55" spans="1:18" ht="12.75">
      <c r="A55" s="99">
        <v>5</v>
      </c>
      <c r="B55" s="68" t="s">
        <v>65</v>
      </c>
      <c r="C55" s="60" t="s">
        <v>151</v>
      </c>
      <c r="D55" s="60" t="s">
        <v>53</v>
      </c>
      <c r="E55" s="91" t="s">
        <v>86</v>
      </c>
      <c r="F55" s="22" t="s">
        <v>260</v>
      </c>
      <c r="G55" s="62">
        <v>100</v>
      </c>
      <c r="H55" s="67"/>
      <c r="I55" s="32">
        <f t="shared" si="14"/>
        <v>0</v>
      </c>
      <c r="J55" s="33">
        <f t="shared" si="15"/>
        <v>100</v>
      </c>
      <c r="K55" s="20"/>
      <c r="L55" s="32"/>
      <c r="M55" s="32">
        <f t="shared" si="16"/>
        <v>0</v>
      </c>
      <c r="N55" s="33">
        <f t="shared" si="17"/>
        <v>0</v>
      </c>
      <c r="O55" s="63">
        <f t="shared" si="18"/>
        <v>100</v>
      </c>
      <c r="P55" s="32">
        <f t="shared" si="19"/>
        <v>0</v>
      </c>
      <c r="Q55" s="32">
        <f t="shared" si="20"/>
        <v>100</v>
      </c>
      <c r="R55" s="107"/>
    </row>
    <row r="56" spans="1:18" ht="12.75">
      <c r="A56" s="99">
        <v>8</v>
      </c>
      <c r="B56" s="68" t="s">
        <v>65</v>
      </c>
      <c r="C56" s="60" t="s">
        <v>165</v>
      </c>
      <c r="D56" s="60" t="s">
        <v>53</v>
      </c>
      <c r="E56" s="91" t="s">
        <v>62</v>
      </c>
      <c r="F56" s="22" t="s">
        <v>170</v>
      </c>
      <c r="G56" s="62">
        <v>100</v>
      </c>
      <c r="H56" s="67"/>
      <c r="I56" s="32">
        <f t="shared" si="14"/>
        <v>0</v>
      </c>
      <c r="J56" s="33">
        <f t="shared" si="15"/>
        <v>100</v>
      </c>
      <c r="K56" s="20"/>
      <c r="L56" s="32"/>
      <c r="M56" s="32">
        <f t="shared" si="16"/>
        <v>0</v>
      </c>
      <c r="N56" s="33">
        <f t="shared" si="17"/>
        <v>0</v>
      </c>
      <c r="O56" s="63">
        <f t="shared" si="18"/>
        <v>100</v>
      </c>
      <c r="P56" s="32">
        <f t="shared" si="19"/>
        <v>0</v>
      </c>
      <c r="Q56" s="32">
        <f t="shared" si="20"/>
        <v>100</v>
      </c>
      <c r="R56" s="107"/>
    </row>
    <row r="57" spans="1:18" ht="13.5" thickBot="1">
      <c r="A57" s="113">
        <v>11</v>
      </c>
      <c r="B57" s="114" t="s">
        <v>65</v>
      </c>
      <c r="C57" s="166" t="s">
        <v>52</v>
      </c>
      <c r="D57" s="166" t="s">
        <v>53</v>
      </c>
      <c r="E57" s="153" t="s">
        <v>74</v>
      </c>
      <c r="F57" s="116" t="s">
        <v>112</v>
      </c>
      <c r="G57" s="117">
        <v>100</v>
      </c>
      <c r="H57" s="118"/>
      <c r="I57" s="119">
        <f t="shared" si="14"/>
        <v>0</v>
      </c>
      <c r="J57" s="120">
        <f t="shared" si="15"/>
        <v>100</v>
      </c>
      <c r="K57" s="113"/>
      <c r="L57" s="119"/>
      <c r="M57" s="119">
        <f t="shared" si="16"/>
        <v>0</v>
      </c>
      <c r="N57" s="120">
        <f t="shared" si="17"/>
        <v>0</v>
      </c>
      <c r="O57" s="121">
        <f t="shared" si="18"/>
        <v>100</v>
      </c>
      <c r="P57" s="119">
        <f t="shared" si="19"/>
        <v>0</v>
      </c>
      <c r="Q57" s="119">
        <f t="shared" si="20"/>
        <v>100</v>
      </c>
      <c r="R57" s="116"/>
    </row>
  </sheetData>
  <sheetProtection/>
  <mergeCells count="3">
    <mergeCell ref="A10:R10"/>
    <mergeCell ref="A29:R29"/>
    <mergeCell ref="A39:R39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zoomScale="89" zoomScaleNormal="89" zoomScalePageLayoutView="0" workbookViewId="0" topLeftCell="A1">
      <selection activeCell="D5" sqref="D5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3.875" style="0" customWidth="1"/>
    <col min="5" max="5" width="17.37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8.625" style="0" hidden="1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Дебют!C3</f>
        <v>Любовь Зворыгина, Екатерина Кирьянова, Анна Кудрина, Ольга Дружинина</v>
      </c>
      <c r="D3" s="41"/>
      <c r="E3" s="39"/>
      <c r="F3" s="36"/>
      <c r="G3" s="36"/>
      <c r="H3" s="36"/>
      <c r="I3" s="70" t="s">
        <v>81</v>
      </c>
      <c r="J3" s="36"/>
      <c r="K3" s="36"/>
      <c r="L3" s="36"/>
      <c r="M3" s="36"/>
      <c r="N3" s="36" t="s">
        <v>7</v>
      </c>
      <c r="O3" s="36"/>
      <c r="P3" s="12" t="s">
        <v>69</v>
      </c>
      <c r="Q3" s="9"/>
      <c r="R3" s="9"/>
    </row>
    <row r="4" spans="1:18" ht="12.75">
      <c r="A4" s="36" t="s">
        <v>11</v>
      </c>
      <c r="B4" s="36"/>
      <c r="C4" s="78">
        <f>Дебют!C4</f>
        <v>40258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2">
        <f>Титул!C16</f>
        <v>110</v>
      </c>
      <c r="E5" s="36"/>
      <c r="F5" s="35" t="s">
        <v>14</v>
      </c>
      <c r="G5" s="36"/>
      <c r="H5" s="37">
        <v>144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38">
        <v>4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>
        <v>40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36</v>
      </c>
      <c r="H8" s="47"/>
      <c r="I8" s="46">
        <v>54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77" t="s">
        <v>218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</row>
    <row r="11" spans="1:18" ht="15.75">
      <c r="A11" s="59">
        <v>12</v>
      </c>
      <c r="B11" s="126" t="s">
        <v>96</v>
      </c>
      <c r="C11" s="98" t="s">
        <v>59</v>
      </c>
      <c r="D11" s="98" t="s">
        <v>53</v>
      </c>
      <c r="E11" s="98" t="s">
        <v>60</v>
      </c>
      <c r="F11" s="77" t="s">
        <v>111</v>
      </c>
      <c r="G11" s="83">
        <v>0</v>
      </c>
      <c r="H11" s="31">
        <v>33.2</v>
      </c>
      <c r="I11" s="31">
        <f aca="true" t="shared" si="0" ref="I11:I24">IF(H11&gt;$G$8,H11-$G$8,0)</f>
        <v>0</v>
      </c>
      <c r="J11" s="103">
        <f aca="true" t="shared" si="1" ref="J11:J24">G11+I11</f>
        <v>0</v>
      </c>
      <c r="K11" s="59"/>
      <c r="L11" s="104"/>
      <c r="M11" s="104" t="e">
        <f aca="true" t="shared" si="2" ref="M11:M20">IF(L11&gt;$K$8,L11-$K$8,0)</f>
        <v>#REF!</v>
      </c>
      <c r="N11" s="104" t="e">
        <f aca="true" t="shared" si="3" ref="N11:N20">IF(L11&gt;$M$8,100,IF(K11=100,100,IF(K11=150,150,K11+M11)))</f>
        <v>#REF!</v>
      </c>
      <c r="O11" s="105">
        <f aca="true" t="shared" si="4" ref="O11:O24">SUM(G11,K11)</f>
        <v>0</v>
      </c>
      <c r="P11" s="104">
        <f aca="true" t="shared" si="5" ref="P11:P24">SUM(H11,L11)</f>
        <v>33.2</v>
      </c>
      <c r="Q11" s="104">
        <f>SUM(J11,I11)</f>
        <v>0</v>
      </c>
      <c r="R11" s="106">
        <v>1</v>
      </c>
    </row>
    <row r="12" spans="1:18" ht="15.75">
      <c r="A12" s="124">
        <v>14</v>
      </c>
      <c r="B12" s="127" t="s">
        <v>96</v>
      </c>
      <c r="C12" s="98" t="s">
        <v>70</v>
      </c>
      <c r="D12" s="98" t="s">
        <v>53</v>
      </c>
      <c r="E12" s="98" t="s">
        <v>60</v>
      </c>
      <c r="F12" s="77" t="s">
        <v>155</v>
      </c>
      <c r="G12" s="84">
        <v>0</v>
      </c>
      <c r="H12" s="32">
        <v>34.9</v>
      </c>
      <c r="I12" s="32">
        <f t="shared" si="0"/>
        <v>0</v>
      </c>
      <c r="J12" s="33">
        <f t="shared" si="1"/>
        <v>0</v>
      </c>
      <c r="K12" s="20"/>
      <c r="L12" s="32"/>
      <c r="M12" s="32" t="e">
        <f t="shared" si="2"/>
        <v>#REF!</v>
      </c>
      <c r="N12" s="33" t="e">
        <f t="shared" si="3"/>
        <v>#REF!</v>
      </c>
      <c r="O12" s="63">
        <f t="shared" si="4"/>
        <v>0</v>
      </c>
      <c r="P12" s="32">
        <f t="shared" si="5"/>
        <v>34.9</v>
      </c>
      <c r="Q12" s="32">
        <f aca="true" t="shared" si="6" ref="Q12:Q20">SUM(J12,I12)</f>
        <v>0</v>
      </c>
      <c r="R12" s="76">
        <v>2</v>
      </c>
    </row>
    <row r="13" spans="1:18" ht="15.75">
      <c r="A13" s="124">
        <v>11</v>
      </c>
      <c r="B13" s="127" t="s">
        <v>96</v>
      </c>
      <c r="C13" s="101" t="s">
        <v>162</v>
      </c>
      <c r="D13" s="98" t="s">
        <v>53</v>
      </c>
      <c r="E13" s="128" t="s">
        <v>163</v>
      </c>
      <c r="F13" s="101" t="s">
        <v>164</v>
      </c>
      <c r="G13" s="84">
        <v>0</v>
      </c>
      <c r="H13" s="32">
        <v>38.1</v>
      </c>
      <c r="I13" s="32">
        <f t="shared" si="0"/>
        <v>2.1000000000000014</v>
      </c>
      <c r="J13" s="33">
        <f t="shared" si="1"/>
        <v>2.1000000000000014</v>
      </c>
      <c r="K13" s="20"/>
      <c r="L13" s="32"/>
      <c r="M13" s="32" t="e">
        <f t="shared" si="2"/>
        <v>#REF!</v>
      </c>
      <c r="N13" s="33" t="e">
        <f t="shared" si="3"/>
        <v>#REF!</v>
      </c>
      <c r="O13" s="63">
        <f t="shared" si="4"/>
        <v>0</v>
      </c>
      <c r="P13" s="32">
        <f t="shared" si="5"/>
        <v>38.1</v>
      </c>
      <c r="Q13" s="32">
        <f t="shared" si="6"/>
        <v>4.200000000000003</v>
      </c>
      <c r="R13" s="76">
        <v>3</v>
      </c>
    </row>
    <row r="14" spans="1:18" ht="15">
      <c r="A14" s="124">
        <v>13</v>
      </c>
      <c r="B14" s="127" t="s">
        <v>96</v>
      </c>
      <c r="C14" s="21" t="s">
        <v>85</v>
      </c>
      <c r="D14" s="21" t="s">
        <v>53</v>
      </c>
      <c r="E14" s="21" t="s">
        <v>60</v>
      </c>
      <c r="F14" s="22" t="s">
        <v>98</v>
      </c>
      <c r="G14" s="84">
        <v>5</v>
      </c>
      <c r="H14" s="32">
        <v>32.2</v>
      </c>
      <c r="I14" s="32">
        <f t="shared" si="0"/>
        <v>0</v>
      </c>
      <c r="J14" s="33">
        <f t="shared" si="1"/>
        <v>5</v>
      </c>
      <c r="K14" s="20"/>
      <c r="L14" s="32"/>
      <c r="M14" s="32" t="e">
        <f t="shared" si="2"/>
        <v>#REF!</v>
      </c>
      <c r="N14" s="33" t="e">
        <f t="shared" si="3"/>
        <v>#REF!</v>
      </c>
      <c r="O14" s="63">
        <f t="shared" si="4"/>
        <v>5</v>
      </c>
      <c r="P14" s="32">
        <f t="shared" si="5"/>
        <v>32.2</v>
      </c>
      <c r="Q14" s="32">
        <f t="shared" si="6"/>
        <v>5</v>
      </c>
      <c r="R14" s="146">
        <v>4</v>
      </c>
    </row>
    <row r="15" spans="1:18" ht="15">
      <c r="A15" s="124">
        <v>6</v>
      </c>
      <c r="B15" s="127" t="s">
        <v>96</v>
      </c>
      <c r="C15" s="61" t="s">
        <v>67</v>
      </c>
      <c r="D15" s="21" t="s">
        <v>53</v>
      </c>
      <c r="E15" s="21" t="s">
        <v>60</v>
      </c>
      <c r="F15" s="101" t="s">
        <v>97</v>
      </c>
      <c r="G15" s="84">
        <v>5</v>
      </c>
      <c r="H15" s="32">
        <v>33</v>
      </c>
      <c r="I15" s="32">
        <f t="shared" si="0"/>
        <v>0</v>
      </c>
      <c r="J15" s="33">
        <f t="shared" si="1"/>
        <v>5</v>
      </c>
      <c r="K15" s="20"/>
      <c r="L15" s="32"/>
      <c r="M15" s="32" t="e">
        <f t="shared" si="2"/>
        <v>#REF!</v>
      </c>
      <c r="N15" s="33" t="e">
        <f t="shared" si="3"/>
        <v>#REF!</v>
      </c>
      <c r="O15" s="63">
        <f t="shared" si="4"/>
        <v>5</v>
      </c>
      <c r="P15" s="32">
        <f t="shared" si="5"/>
        <v>33</v>
      </c>
      <c r="Q15" s="32">
        <f t="shared" si="6"/>
        <v>5</v>
      </c>
      <c r="R15" s="146">
        <v>5</v>
      </c>
    </row>
    <row r="16" spans="1:18" ht="15">
      <c r="A16" s="124">
        <v>7</v>
      </c>
      <c r="B16" s="127" t="s">
        <v>96</v>
      </c>
      <c r="C16" s="101" t="s">
        <v>72</v>
      </c>
      <c r="D16" s="98" t="s">
        <v>53</v>
      </c>
      <c r="E16" s="98" t="s">
        <v>60</v>
      </c>
      <c r="F16" s="101" t="s">
        <v>140</v>
      </c>
      <c r="G16" s="84">
        <v>5</v>
      </c>
      <c r="H16" s="32">
        <v>37.3</v>
      </c>
      <c r="I16" s="32">
        <f t="shared" si="0"/>
        <v>1.2999999999999972</v>
      </c>
      <c r="J16" s="33">
        <f t="shared" si="1"/>
        <v>6.299999999999997</v>
      </c>
      <c r="K16" s="20"/>
      <c r="L16" s="32"/>
      <c r="M16" s="32" t="e">
        <f t="shared" si="2"/>
        <v>#REF!</v>
      </c>
      <c r="N16" s="33" t="e">
        <f t="shared" si="3"/>
        <v>#REF!</v>
      </c>
      <c r="O16" s="63">
        <f t="shared" si="4"/>
        <v>5</v>
      </c>
      <c r="P16" s="32">
        <f t="shared" si="5"/>
        <v>37.3</v>
      </c>
      <c r="Q16" s="32">
        <f t="shared" si="6"/>
        <v>7.599999999999994</v>
      </c>
      <c r="R16" s="146">
        <v>6</v>
      </c>
    </row>
    <row r="17" spans="1:18" ht="12.75">
      <c r="A17" s="124">
        <v>5</v>
      </c>
      <c r="B17" s="127" t="s">
        <v>96</v>
      </c>
      <c r="C17" s="61" t="s">
        <v>54</v>
      </c>
      <c r="D17" s="21" t="s">
        <v>53</v>
      </c>
      <c r="E17" s="98" t="s">
        <v>60</v>
      </c>
      <c r="F17" s="61" t="s">
        <v>161</v>
      </c>
      <c r="G17" s="84">
        <v>5</v>
      </c>
      <c r="H17" s="32">
        <v>39.8</v>
      </c>
      <c r="I17" s="32">
        <f t="shared" si="0"/>
        <v>3.799999999999997</v>
      </c>
      <c r="J17" s="33">
        <f t="shared" si="1"/>
        <v>8.799999999999997</v>
      </c>
      <c r="K17" s="20"/>
      <c r="L17" s="32"/>
      <c r="M17" s="32" t="e">
        <f t="shared" si="2"/>
        <v>#REF!</v>
      </c>
      <c r="N17" s="33" t="e">
        <f t="shared" si="3"/>
        <v>#REF!</v>
      </c>
      <c r="O17" s="63">
        <f t="shared" si="4"/>
        <v>5</v>
      </c>
      <c r="P17" s="32">
        <f t="shared" si="5"/>
        <v>39.8</v>
      </c>
      <c r="Q17" s="32">
        <f t="shared" si="6"/>
        <v>12.599999999999994</v>
      </c>
      <c r="R17" s="22">
        <v>7</v>
      </c>
    </row>
    <row r="18" spans="1:18" ht="12.75">
      <c r="A18" s="124">
        <v>8</v>
      </c>
      <c r="B18" s="127" t="s">
        <v>96</v>
      </c>
      <c r="C18" s="61" t="s">
        <v>190</v>
      </c>
      <c r="D18" s="21" t="s">
        <v>191</v>
      </c>
      <c r="E18" s="21" t="s">
        <v>121</v>
      </c>
      <c r="F18" s="61" t="s">
        <v>192</v>
      </c>
      <c r="G18" s="84">
        <v>10</v>
      </c>
      <c r="H18" s="32">
        <v>42.8</v>
      </c>
      <c r="I18" s="32">
        <f t="shared" si="0"/>
        <v>6.799999999999997</v>
      </c>
      <c r="J18" s="33">
        <f t="shared" si="1"/>
        <v>16.799999999999997</v>
      </c>
      <c r="K18" s="20"/>
      <c r="L18" s="32"/>
      <c r="M18" s="32" t="e">
        <f t="shared" si="2"/>
        <v>#REF!</v>
      </c>
      <c r="N18" s="33" t="e">
        <f t="shared" si="3"/>
        <v>#REF!</v>
      </c>
      <c r="O18" s="63">
        <f t="shared" si="4"/>
        <v>10</v>
      </c>
      <c r="P18" s="32">
        <f t="shared" si="5"/>
        <v>42.8</v>
      </c>
      <c r="Q18" s="32">
        <f t="shared" si="6"/>
        <v>23.599999999999994</v>
      </c>
      <c r="R18" s="22">
        <v>8</v>
      </c>
    </row>
    <row r="19" spans="1:18" ht="12.75">
      <c r="A19" s="124">
        <v>1</v>
      </c>
      <c r="B19" s="127" t="s">
        <v>96</v>
      </c>
      <c r="C19" s="61" t="s">
        <v>183</v>
      </c>
      <c r="D19" s="21" t="s">
        <v>115</v>
      </c>
      <c r="E19" s="21" t="s">
        <v>185</v>
      </c>
      <c r="F19" s="61" t="s">
        <v>186</v>
      </c>
      <c r="G19" s="84">
        <v>100</v>
      </c>
      <c r="H19" s="32"/>
      <c r="I19" s="32">
        <f t="shared" si="0"/>
        <v>0</v>
      </c>
      <c r="J19" s="33">
        <f t="shared" si="1"/>
        <v>100</v>
      </c>
      <c r="K19" s="20"/>
      <c r="L19" s="32"/>
      <c r="M19" s="32" t="e">
        <f t="shared" si="2"/>
        <v>#REF!</v>
      </c>
      <c r="N19" s="33" t="e">
        <f t="shared" si="3"/>
        <v>#REF!</v>
      </c>
      <c r="O19" s="63">
        <f t="shared" si="4"/>
        <v>100</v>
      </c>
      <c r="P19" s="32">
        <f t="shared" si="5"/>
        <v>0</v>
      </c>
      <c r="Q19" s="32">
        <f t="shared" si="6"/>
        <v>100</v>
      </c>
      <c r="R19" s="22"/>
    </row>
    <row r="20" spans="1:18" ht="12.75">
      <c r="A20" s="124">
        <v>2</v>
      </c>
      <c r="B20" s="127" t="s">
        <v>96</v>
      </c>
      <c r="C20" s="101" t="s">
        <v>187</v>
      </c>
      <c r="D20" s="98" t="s">
        <v>115</v>
      </c>
      <c r="E20" s="98" t="s">
        <v>239</v>
      </c>
      <c r="F20" s="77" t="s">
        <v>189</v>
      </c>
      <c r="G20" s="84">
        <v>100</v>
      </c>
      <c r="H20" s="32"/>
      <c r="I20" s="32">
        <f t="shared" si="0"/>
        <v>0</v>
      </c>
      <c r="J20" s="33">
        <f t="shared" si="1"/>
        <v>100</v>
      </c>
      <c r="K20" s="58"/>
      <c r="L20" s="32"/>
      <c r="M20" s="32" t="e">
        <f t="shared" si="2"/>
        <v>#REF!</v>
      </c>
      <c r="N20" s="33" t="e">
        <f t="shared" si="3"/>
        <v>#REF!</v>
      </c>
      <c r="O20" s="63">
        <f t="shared" si="4"/>
        <v>100</v>
      </c>
      <c r="P20" s="32">
        <f t="shared" si="5"/>
        <v>0</v>
      </c>
      <c r="Q20" s="32">
        <f t="shared" si="6"/>
        <v>100</v>
      </c>
      <c r="R20" s="22"/>
    </row>
    <row r="21" spans="1:18" ht="12.75">
      <c r="A21" s="124">
        <v>3</v>
      </c>
      <c r="B21" s="127" t="s">
        <v>96</v>
      </c>
      <c r="C21" s="21" t="s">
        <v>183</v>
      </c>
      <c r="D21" s="21" t="s">
        <v>115</v>
      </c>
      <c r="E21" s="21" t="s">
        <v>156</v>
      </c>
      <c r="F21" s="22" t="s">
        <v>122</v>
      </c>
      <c r="G21" s="84">
        <v>100</v>
      </c>
      <c r="H21" s="32"/>
      <c r="I21" s="32">
        <f t="shared" si="0"/>
        <v>0</v>
      </c>
      <c r="J21" s="33">
        <f t="shared" si="1"/>
        <v>100</v>
      </c>
      <c r="K21" s="58"/>
      <c r="L21" s="32"/>
      <c r="M21" s="32"/>
      <c r="N21" s="33"/>
      <c r="O21" s="63">
        <f t="shared" si="4"/>
        <v>100</v>
      </c>
      <c r="P21" s="32">
        <f t="shared" si="5"/>
        <v>0</v>
      </c>
      <c r="Q21" s="32"/>
      <c r="R21" s="22"/>
    </row>
    <row r="22" spans="1:18" ht="12.75">
      <c r="A22" s="124">
        <v>4</v>
      </c>
      <c r="B22" s="127" t="s">
        <v>96</v>
      </c>
      <c r="C22" s="61" t="s">
        <v>196</v>
      </c>
      <c r="D22" s="21" t="s">
        <v>55</v>
      </c>
      <c r="E22" s="21" t="s">
        <v>235</v>
      </c>
      <c r="F22" s="61" t="s">
        <v>197</v>
      </c>
      <c r="G22" s="84">
        <v>100</v>
      </c>
      <c r="H22" s="32"/>
      <c r="I22" s="32">
        <f t="shared" si="0"/>
        <v>0</v>
      </c>
      <c r="J22" s="33">
        <f t="shared" si="1"/>
        <v>100</v>
      </c>
      <c r="K22" s="58"/>
      <c r="L22" s="32"/>
      <c r="M22" s="32"/>
      <c r="N22" s="33"/>
      <c r="O22" s="63">
        <f t="shared" si="4"/>
        <v>100</v>
      </c>
      <c r="P22" s="32">
        <f t="shared" si="5"/>
        <v>0</v>
      </c>
      <c r="Q22" s="32"/>
      <c r="R22" s="22"/>
    </row>
    <row r="23" spans="1:18" ht="12.75">
      <c r="A23" s="124">
        <v>9</v>
      </c>
      <c r="B23" s="127" t="s">
        <v>96</v>
      </c>
      <c r="C23" s="101" t="s">
        <v>245</v>
      </c>
      <c r="D23" s="98" t="s">
        <v>53</v>
      </c>
      <c r="E23" s="98" t="s">
        <v>60</v>
      </c>
      <c r="F23" s="101" t="s">
        <v>217</v>
      </c>
      <c r="G23" s="84">
        <v>100</v>
      </c>
      <c r="H23" s="32"/>
      <c r="I23" s="32">
        <f t="shared" si="0"/>
        <v>0</v>
      </c>
      <c r="J23" s="33">
        <f t="shared" si="1"/>
        <v>100</v>
      </c>
      <c r="K23" s="58"/>
      <c r="L23" s="32"/>
      <c r="M23" s="32"/>
      <c r="N23" s="33"/>
      <c r="O23" s="63">
        <f t="shared" si="4"/>
        <v>100</v>
      </c>
      <c r="P23" s="32">
        <f t="shared" si="5"/>
        <v>0</v>
      </c>
      <c r="Q23" s="32"/>
      <c r="R23" s="22"/>
    </row>
    <row r="24" spans="1:18" ht="13.5" thickBot="1">
      <c r="A24" s="124">
        <v>10</v>
      </c>
      <c r="B24" s="127" t="s">
        <v>96</v>
      </c>
      <c r="C24" s="61" t="s">
        <v>109</v>
      </c>
      <c r="D24" s="21" t="s">
        <v>115</v>
      </c>
      <c r="E24" s="21" t="s">
        <v>60</v>
      </c>
      <c r="F24" s="61" t="s">
        <v>123</v>
      </c>
      <c r="G24" s="84">
        <v>100</v>
      </c>
      <c r="H24" s="32"/>
      <c r="I24" s="32">
        <f t="shared" si="0"/>
        <v>0</v>
      </c>
      <c r="J24" s="33">
        <f t="shared" si="1"/>
        <v>100</v>
      </c>
      <c r="K24" s="58"/>
      <c r="L24" s="32"/>
      <c r="M24" s="32"/>
      <c r="N24" s="33"/>
      <c r="O24" s="63">
        <f t="shared" si="4"/>
        <v>100</v>
      </c>
      <c r="P24" s="32">
        <f t="shared" si="5"/>
        <v>0</v>
      </c>
      <c r="Q24" s="32"/>
      <c r="R24" s="22"/>
    </row>
    <row r="25" spans="1:18" ht="18.75" thickBot="1">
      <c r="A25" s="177" t="s">
        <v>264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</row>
    <row r="26" spans="1:18" ht="15.75">
      <c r="A26" s="20">
        <v>14</v>
      </c>
      <c r="B26" s="68" t="s">
        <v>69</v>
      </c>
      <c r="C26" s="64" t="s">
        <v>59</v>
      </c>
      <c r="D26" s="64" t="s">
        <v>53</v>
      </c>
      <c r="E26" s="69" t="s">
        <v>60</v>
      </c>
      <c r="F26" s="22" t="s">
        <v>61</v>
      </c>
      <c r="G26" s="62">
        <v>0</v>
      </c>
      <c r="H26" s="34">
        <v>32.3</v>
      </c>
      <c r="I26" s="32">
        <f aca="true" t="shared" si="7" ref="I26:I39">IF(H26&gt;$G$8,H26-$G$8,0)</f>
        <v>0</v>
      </c>
      <c r="J26" s="33">
        <f aca="true" t="shared" si="8" ref="J26:J39">G26+I26</f>
        <v>0</v>
      </c>
      <c r="K26" s="20"/>
      <c r="L26" s="32"/>
      <c r="M26" s="32" t="e">
        <f aca="true" t="shared" si="9" ref="M26:M33">IF(L26&gt;$K$8,L26-$K$8,0)</f>
        <v>#REF!</v>
      </c>
      <c r="N26" s="33" t="e">
        <f aca="true" t="shared" si="10" ref="N26:N33">IF(L26&gt;$M$8,100,IF(K26=100,100,IF(K26=150,150,K26+M26)))</f>
        <v>#REF!</v>
      </c>
      <c r="O26" s="63">
        <f aca="true" t="shared" si="11" ref="O26:O39">SUM(G26,K26)</f>
        <v>0</v>
      </c>
      <c r="P26" s="32">
        <f aca="true" t="shared" si="12" ref="P26:P36">SUM(H26,L26)</f>
        <v>32.3</v>
      </c>
      <c r="Q26" s="32">
        <f aca="true" t="shared" si="13" ref="Q26:Q39">G26+I26</f>
        <v>0</v>
      </c>
      <c r="R26" s="76">
        <v>1</v>
      </c>
    </row>
    <row r="27" spans="1:18" ht="15.75">
      <c r="A27" s="20">
        <v>13</v>
      </c>
      <c r="B27" s="68" t="s">
        <v>69</v>
      </c>
      <c r="C27" s="90" t="s">
        <v>52</v>
      </c>
      <c r="D27" s="90" t="s">
        <v>53</v>
      </c>
      <c r="E27" s="91" t="s">
        <v>74</v>
      </c>
      <c r="F27" s="77" t="s">
        <v>58</v>
      </c>
      <c r="G27" s="62">
        <v>0</v>
      </c>
      <c r="H27" s="34">
        <v>32.7</v>
      </c>
      <c r="I27" s="32">
        <f t="shared" si="7"/>
        <v>0</v>
      </c>
      <c r="J27" s="33">
        <f t="shared" si="8"/>
        <v>0</v>
      </c>
      <c r="K27" s="20"/>
      <c r="L27" s="32"/>
      <c r="M27" s="32" t="e">
        <f t="shared" si="9"/>
        <v>#REF!</v>
      </c>
      <c r="N27" s="33" t="e">
        <f t="shared" si="10"/>
        <v>#REF!</v>
      </c>
      <c r="O27" s="63">
        <f t="shared" si="11"/>
        <v>0</v>
      </c>
      <c r="P27" s="32">
        <f t="shared" si="12"/>
        <v>32.7</v>
      </c>
      <c r="Q27" s="32">
        <f t="shared" si="13"/>
        <v>0</v>
      </c>
      <c r="R27" s="76">
        <v>2</v>
      </c>
    </row>
    <row r="28" spans="1:18" ht="15.75">
      <c r="A28" s="20">
        <v>1</v>
      </c>
      <c r="B28" s="68" t="s">
        <v>69</v>
      </c>
      <c r="C28" s="90" t="s">
        <v>52</v>
      </c>
      <c r="D28" s="90" t="s">
        <v>53</v>
      </c>
      <c r="E28" s="91" t="s">
        <v>125</v>
      </c>
      <c r="F28" s="77" t="s">
        <v>95</v>
      </c>
      <c r="G28" s="62">
        <v>0</v>
      </c>
      <c r="H28" s="34">
        <v>33.9</v>
      </c>
      <c r="I28" s="32">
        <f t="shared" si="7"/>
        <v>0</v>
      </c>
      <c r="J28" s="33">
        <f t="shared" si="8"/>
        <v>0</v>
      </c>
      <c r="K28" s="20"/>
      <c r="L28" s="32"/>
      <c r="M28" s="32" t="e">
        <f t="shared" si="9"/>
        <v>#REF!</v>
      </c>
      <c r="N28" s="33" t="e">
        <f t="shared" si="10"/>
        <v>#REF!</v>
      </c>
      <c r="O28" s="63">
        <f t="shared" si="11"/>
        <v>0</v>
      </c>
      <c r="P28" s="32">
        <f t="shared" si="12"/>
        <v>33.9</v>
      </c>
      <c r="Q28" s="32">
        <f t="shared" si="13"/>
        <v>0</v>
      </c>
      <c r="R28" s="76">
        <v>3</v>
      </c>
    </row>
    <row r="29" spans="1:18" ht="15">
      <c r="A29" s="20">
        <v>11</v>
      </c>
      <c r="B29" s="68" t="s">
        <v>69</v>
      </c>
      <c r="C29" s="90" t="s">
        <v>75</v>
      </c>
      <c r="D29" s="90" t="s">
        <v>53</v>
      </c>
      <c r="E29" s="91" t="s">
        <v>74</v>
      </c>
      <c r="F29" s="77" t="s">
        <v>88</v>
      </c>
      <c r="G29" s="62">
        <v>0</v>
      </c>
      <c r="H29" s="34">
        <v>36.4</v>
      </c>
      <c r="I29" s="32">
        <f t="shared" si="7"/>
        <v>0.3999999999999986</v>
      </c>
      <c r="J29" s="33">
        <f t="shared" si="8"/>
        <v>0.3999999999999986</v>
      </c>
      <c r="K29" s="20"/>
      <c r="L29" s="32"/>
      <c r="M29" s="32" t="e">
        <f t="shared" si="9"/>
        <v>#REF!</v>
      </c>
      <c r="N29" s="33" t="e">
        <f t="shared" si="10"/>
        <v>#REF!</v>
      </c>
      <c r="O29" s="63">
        <f t="shared" si="11"/>
        <v>0</v>
      </c>
      <c r="P29" s="32">
        <f t="shared" si="12"/>
        <v>36.4</v>
      </c>
      <c r="Q29" s="32">
        <f t="shared" si="13"/>
        <v>0.3999999999999986</v>
      </c>
      <c r="R29" s="146">
        <v>4</v>
      </c>
    </row>
    <row r="30" spans="1:18" ht="15">
      <c r="A30" s="20">
        <v>10</v>
      </c>
      <c r="B30" s="68" t="s">
        <v>69</v>
      </c>
      <c r="C30" s="90" t="s">
        <v>245</v>
      </c>
      <c r="D30" s="90" t="s">
        <v>53</v>
      </c>
      <c r="E30" s="91" t="s">
        <v>74</v>
      </c>
      <c r="F30" s="77" t="s">
        <v>108</v>
      </c>
      <c r="G30" s="62">
        <v>0</v>
      </c>
      <c r="H30" s="34">
        <v>39.3</v>
      </c>
      <c r="I30" s="32">
        <f t="shared" si="7"/>
        <v>3.299999999999997</v>
      </c>
      <c r="J30" s="33">
        <f t="shared" si="8"/>
        <v>3.299999999999997</v>
      </c>
      <c r="K30" s="20"/>
      <c r="L30" s="32"/>
      <c r="M30" s="32" t="e">
        <f t="shared" si="9"/>
        <v>#REF!</v>
      </c>
      <c r="N30" s="33" t="e">
        <f t="shared" si="10"/>
        <v>#REF!</v>
      </c>
      <c r="O30" s="63">
        <f t="shared" si="11"/>
        <v>0</v>
      </c>
      <c r="P30" s="32">
        <f t="shared" si="12"/>
        <v>39.3</v>
      </c>
      <c r="Q30" s="32">
        <f t="shared" si="13"/>
        <v>3.299999999999997</v>
      </c>
      <c r="R30" s="146">
        <v>5</v>
      </c>
    </row>
    <row r="31" spans="1:18" ht="15">
      <c r="A31" s="20">
        <v>9</v>
      </c>
      <c r="B31" s="68" t="s">
        <v>69</v>
      </c>
      <c r="C31" s="90" t="s">
        <v>54</v>
      </c>
      <c r="D31" s="90" t="s">
        <v>53</v>
      </c>
      <c r="E31" s="91" t="s">
        <v>163</v>
      </c>
      <c r="F31" s="77" t="s">
        <v>105</v>
      </c>
      <c r="G31" s="62">
        <v>10</v>
      </c>
      <c r="H31" s="34">
        <v>34.9</v>
      </c>
      <c r="I31" s="32">
        <f t="shared" si="7"/>
        <v>0</v>
      </c>
      <c r="J31" s="33">
        <f t="shared" si="8"/>
        <v>10</v>
      </c>
      <c r="K31" s="20"/>
      <c r="L31" s="32"/>
      <c r="M31" s="32" t="e">
        <f t="shared" si="9"/>
        <v>#REF!</v>
      </c>
      <c r="N31" s="33" t="e">
        <f t="shared" si="10"/>
        <v>#REF!</v>
      </c>
      <c r="O31" s="63">
        <f t="shared" si="11"/>
        <v>10</v>
      </c>
      <c r="P31" s="32">
        <f t="shared" si="12"/>
        <v>34.9</v>
      </c>
      <c r="Q31" s="32">
        <f t="shared" si="13"/>
        <v>10</v>
      </c>
      <c r="R31" s="146">
        <v>6</v>
      </c>
    </row>
    <row r="32" spans="1:18" ht="12.75">
      <c r="A32" s="20">
        <v>7</v>
      </c>
      <c r="B32" s="68" t="s">
        <v>69</v>
      </c>
      <c r="C32" s="90" t="s">
        <v>103</v>
      </c>
      <c r="D32" s="90" t="s">
        <v>55</v>
      </c>
      <c r="E32" s="91" t="s">
        <v>60</v>
      </c>
      <c r="F32" s="77" t="s">
        <v>234</v>
      </c>
      <c r="G32" s="62">
        <v>10</v>
      </c>
      <c r="H32" s="34">
        <v>37.5</v>
      </c>
      <c r="I32" s="32">
        <f t="shared" si="7"/>
        <v>1.5</v>
      </c>
      <c r="J32" s="33">
        <f t="shared" si="8"/>
        <v>11.5</v>
      </c>
      <c r="K32" s="20"/>
      <c r="L32" s="32"/>
      <c r="M32" s="32"/>
      <c r="N32" s="33"/>
      <c r="O32" s="63">
        <f t="shared" si="11"/>
        <v>10</v>
      </c>
      <c r="P32" s="32">
        <f t="shared" si="12"/>
        <v>37.5</v>
      </c>
      <c r="Q32" s="32">
        <f t="shared" si="13"/>
        <v>11.5</v>
      </c>
      <c r="R32" s="107">
        <v>7</v>
      </c>
    </row>
    <row r="33" spans="1:18" ht="12.75">
      <c r="A33" s="20">
        <v>8</v>
      </c>
      <c r="B33" s="68" t="s">
        <v>69</v>
      </c>
      <c r="C33" s="60" t="s">
        <v>145</v>
      </c>
      <c r="D33" s="60" t="s">
        <v>55</v>
      </c>
      <c r="E33" s="66" t="s">
        <v>148</v>
      </c>
      <c r="F33" s="22" t="s">
        <v>56</v>
      </c>
      <c r="G33" s="62">
        <v>5</v>
      </c>
      <c r="H33" s="34">
        <v>43.3</v>
      </c>
      <c r="I33" s="32">
        <f t="shared" si="7"/>
        <v>7.299999999999997</v>
      </c>
      <c r="J33" s="33">
        <f t="shared" si="8"/>
        <v>12.299999999999997</v>
      </c>
      <c r="K33" s="20"/>
      <c r="L33" s="32"/>
      <c r="M33" s="32" t="e">
        <f t="shared" si="9"/>
        <v>#REF!</v>
      </c>
      <c r="N33" s="33" t="e">
        <f t="shared" si="10"/>
        <v>#REF!</v>
      </c>
      <c r="O33" s="63">
        <f t="shared" si="11"/>
        <v>5</v>
      </c>
      <c r="P33" s="32">
        <f t="shared" si="12"/>
        <v>43.3</v>
      </c>
      <c r="Q33" s="32">
        <f t="shared" si="13"/>
        <v>12.299999999999997</v>
      </c>
      <c r="R33" s="107">
        <v>8</v>
      </c>
    </row>
    <row r="34" spans="1:18" ht="12.75">
      <c r="A34" s="20">
        <v>6</v>
      </c>
      <c r="B34" s="68" t="s">
        <v>69</v>
      </c>
      <c r="C34" s="60" t="s">
        <v>204</v>
      </c>
      <c r="D34" s="60" t="s">
        <v>55</v>
      </c>
      <c r="E34" s="91" t="s">
        <v>124</v>
      </c>
      <c r="F34" s="22" t="s">
        <v>142</v>
      </c>
      <c r="G34" s="62">
        <v>5</v>
      </c>
      <c r="H34" s="34">
        <v>47.7</v>
      </c>
      <c r="I34" s="32">
        <f t="shared" si="7"/>
        <v>11.700000000000003</v>
      </c>
      <c r="J34" s="33">
        <f t="shared" si="8"/>
        <v>16.700000000000003</v>
      </c>
      <c r="K34" s="20"/>
      <c r="L34" s="32"/>
      <c r="M34" s="32"/>
      <c r="N34" s="33"/>
      <c r="O34" s="63">
        <f t="shared" si="11"/>
        <v>5</v>
      </c>
      <c r="P34" s="32">
        <f t="shared" si="12"/>
        <v>47.7</v>
      </c>
      <c r="Q34" s="32">
        <f t="shared" si="13"/>
        <v>16.700000000000003</v>
      </c>
      <c r="R34" s="107">
        <v>9</v>
      </c>
    </row>
    <row r="35" spans="1:18" ht="12.75">
      <c r="A35" s="20">
        <v>3</v>
      </c>
      <c r="B35" s="68" t="s">
        <v>69</v>
      </c>
      <c r="C35" s="60" t="s">
        <v>145</v>
      </c>
      <c r="D35" s="60" t="s">
        <v>55</v>
      </c>
      <c r="E35" s="91" t="s">
        <v>60</v>
      </c>
      <c r="F35" s="22" t="s">
        <v>146</v>
      </c>
      <c r="G35" s="62">
        <v>10</v>
      </c>
      <c r="H35" s="34">
        <v>43.1</v>
      </c>
      <c r="I35" s="32">
        <f t="shared" si="7"/>
        <v>7.100000000000001</v>
      </c>
      <c r="J35" s="33">
        <f t="shared" si="8"/>
        <v>17.1</v>
      </c>
      <c r="K35" s="20"/>
      <c r="L35" s="32"/>
      <c r="M35" s="32"/>
      <c r="N35" s="33"/>
      <c r="O35" s="63">
        <f t="shared" si="11"/>
        <v>10</v>
      </c>
      <c r="P35" s="32">
        <f t="shared" si="12"/>
        <v>43.1</v>
      </c>
      <c r="Q35" s="32">
        <f t="shared" si="13"/>
        <v>17.1</v>
      </c>
      <c r="R35" s="107">
        <v>10</v>
      </c>
    </row>
    <row r="36" spans="1:18" ht="12.75">
      <c r="A36" s="20">
        <v>5</v>
      </c>
      <c r="B36" s="68" t="s">
        <v>69</v>
      </c>
      <c r="C36" s="60" t="s">
        <v>165</v>
      </c>
      <c r="D36" s="60" t="s">
        <v>53</v>
      </c>
      <c r="E36" s="91" t="s">
        <v>166</v>
      </c>
      <c r="F36" s="22" t="s">
        <v>167</v>
      </c>
      <c r="G36" s="62">
        <v>5</v>
      </c>
      <c r="H36" s="34">
        <v>50.3</v>
      </c>
      <c r="I36" s="32">
        <f t="shared" si="7"/>
        <v>14.299999999999997</v>
      </c>
      <c r="J36" s="33">
        <f t="shared" si="8"/>
        <v>19.299999999999997</v>
      </c>
      <c r="K36" s="20"/>
      <c r="L36" s="32"/>
      <c r="M36" s="32"/>
      <c r="N36" s="33"/>
      <c r="O36" s="63">
        <f t="shared" si="11"/>
        <v>5</v>
      </c>
      <c r="P36" s="32">
        <f t="shared" si="12"/>
        <v>50.3</v>
      </c>
      <c r="Q36" s="32">
        <f t="shared" si="13"/>
        <v>19.299999999999997</v>
      </c>
      <c r="R36" s="107">
        <v>11</v>
      </c>
    </row>
    <row r="37" spans="1:18" ht="12.75">
      <c r="A37" s="20">
        <v>2</v>
      </c>
      <c r="B37" s="68" t="s">
        <v>69</v>
      </c>
      <c r="C37" s="60" t="s">
        <v>205</v>
      </c>
      <c r="D37" s="60" t="s">
        <v>53</v>
      </c>
      <c r="E37" s="91" t="s">
        <v>124</v>
      </c>
      <c r="F37" s="22" t="s">
        <v>147</v>
      </c>
      <c r="G37" s="62">
        <v>20</v>
      </c>
      <c r="H37" s="34">
        <v>45.2</v>
      </c>
      <c r="I37" s="32">
        <f t="shared" si="7"/>
        <v>9.200000000000003</v>
      </c>
      <c r="J37" s="33">
        <f t="shared" si="8"/>
        <v>29.200000000000003</v>
      </c>
      <c r="K37" s="20"/>
      <c r="L37" s="32"/>
      <c r="M37" s="32"/>
      <c r="N37" s="33"/>
      <c r="O37" s="63">
        <f t="shared" si="11"/>
        <v>20</v>
      </c>
      <c r="P37" s="32"/>
      <c r="Q37" s="32">
        <f t="shared" si="13"/>
        <v>29.200000000000003</v>
      </c>
      <c r="R37" s="107">
        <v>12</v>
      </c>
    </row>
    <row r="38" spans="1:18" ht="12.75">
      <c r="A38" s="20">
        <v>4</v>
      </c>
      <c r="B38" s="68" t="s">
        <v>69</v>
      </c>
      <c r="C38" s="60" t="s">
        <v>113</v>
      </c>
      <c r="D38" s="60" t="s">
        <v>53</v>
      </c>
      <c r="E38" s="66" t="s">
        <v>74</v>
      </c>
      <c r="F38" s="22" t="s">
        <v>118</v>
      </c>
      <c r="G38" s="62">
        <v>100</v>
      </c>
      <c r="H38" s="34"/>
      <c r="I38" s="32">
        <f t="shared" si="7"/>
        <v>0</v>
      </c>
      <c r="J38" s="33">
        <f t="shared" si="8"/>
        <v>100</v>
      </c>
      <c r="K38" s="20"/>
      <c r="L38" s="32"/>
      <c r="M38" s="32"/>
      <c r="N38" s="33"/>
      <c r="O38" s="63">
        <f t="shared" si="11"/>
        <v>100</v>
      </c>
      <c r="P38" s="32"/>
      <c r="Q38" s="32">
        <f t="shared" si="13"/>
        <v>100</v>
      </c>
      <c r="R38" s="107"/>
    </row>
    <row r="39" spans="1:18" ht="13.5" thickBot="1">
      <c r="A39" s="20">
        <v>12</v>
      </c>
      <c r="B39" s="68" t="s">
        <v>69</v>
      </c>
      <c r="C39" s="64" t="s">
        <v>248</v>
      </c>
      <c r="D39" s="64" t="s">
        <v>53</v>
      </c>
      <c r="E39" s="69" t="s">
        <v>163</v>
      </c>
      <c r="F39" s="22" t="s">
        <v>63</v>
      </c>
      <c r="G39" s="62">
        <v>100</v>
      </c>
      <c r="H39" s="34"/>
      <c r="I39" s="32">
        <f t="shared" si="7"/>
        <v>0</v>
      </c>
      <c r="J39" s="33">
        <f t="shared" si="8"/>
        <v>100</v>
      </c>
      <c r="K39" s="20"/>
      <c r="L39" s="32"/>
      <c r="M39" s="32"/>
      <c r="N39" s="33"/>
      <c r="O39" s="63">
        <f t="shared" si="11"/>
        <v>100</v>
      </c>
      <c r="P39" s="32"/>
      <c r="Q39" s="32">
        <f t="shared" si="13"/>
        <v>100</v>
      </c>
      <c r="R39" s="107"/>
    </row>
    <row r="40" spans="1:18" ht="18.75" thickBot="1">
      <c r="A40" s="177" t="s">
        <v>265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9"/>
    </row>
    <row r="41" spans="1:18" ht="15.75">
      <c r="A41" s="17">
        <v>8</v>
      </c>
      <c r="B41" s="108" t="s">
        <v>65</v>
      </c>
      <c r="C41" s="100" t="s">
        <v>67</v>
      </c>
      <c r="D41" s="100" t="s">
        <v>53</v>
      </c>
      <c r="E41" s="122" t="s">
        <v>57</v>
      </c>
      <c r="F41" s="19" t="s">
        <v>68</v>
      </c>
      <c r="G41" s="109">
        <v>0</v>
      </c>
      <c r="H41" s="110">
        <v>37.8</v>
      </c>
      <c r="I41" s="31">
        <f aca="true" t="shared" si="14" ref="I41:I52">IF(H41&gt;$G$8,H41-$G$8,0)</f>
        <v>1.7999999999999972</v>
      </c>
      <c r="J41" s="103">
        <f aca="true" t="shared" si="15" ref="J41:J52">G41+I41</f>
        <v>1.7999999999999972</v>
      </c>
      <c r="K41" s="17"/>
      <c r="L41" s="31"/>
      <c r="M41" s="31" t="e">
        <f aca="true" t="shared" si="16" ref="M41:M48">IF(L41&gt;$K$8,L41-$K$8,0)</f>
        <v>#REF!</v>
      </c>
      <c r="N41" s="103" t="e">
        <f aca="true" t="shared" si="17" ref="N41:N48">IF(L41&gt;$M$8,100,IF(K41=100,100,IF(K41=150,150,K41+M41)))</f>
        <v>#REF!</v>
      </c>
      <c r="O41" s="111">
        <f aca="true" t="shared" si="18" ref="O41:O52">SUM(G41,K41)</f>
        <v>0</v>
      </c>
      <c r="P41" s="31">
        <f aca="true" t="shared" si="19" ref="P41:P51">SUM(H41,L41)</f>
        <v>37.8</v>
      </c>
      <c r="Q41" s="31">
        <f aca="true" t="shared" si="20" ref="Q41:Q51">G41+I41</f>
        <v>1.7999999999999972</v>
      </c>
      <c r="R41" s="112">
        <v>1</v>
      </c>
    </row>
    <row r="42" spans="1:18" ht="15.75">
      <c r="A42" s="20">
        <v>10</v>
      </c>
      <c r="B42" s="68" t="s">
        <v>65</v>
      </c>
      <c r="C42" s="60" t="s">
        <v>75</v>
      </c>
      <c r="D42" s="60" t="s">
        <v>53</v>
      </c>
      <c r="E42" s="91" t="s">
        <v>74</v>
      </c>
      <c r="F42" s="22" t="s">
        <v>77</v>
      </c>
      <c r="G42" s="62">
        <v>0</v>
      </c>
      <c r="H42" s="67">
        <v>38.4</v>
      </c>
      <c r="I42" s="32">
        <f t="shared" si="14"/>
        <v>2.3999999999999986</v>
      </c>
      <c r="J42" s="33">
        <f t="shared" si="15"/>
        <v>2.3999999999999986</v>
      </c>
      <c r="K42" s="20"/>
      <c r="L42" s="32"/>
      <c r="M42" s="32" t="e">
        <f t="shared" si="16"/>
        <v>#REF!</v>
      </c>
      <c r="N42" s="33" t="e">
        <f t="shared" si="17"/>
        <v>#REF!</v>
      </c>
      <c r="O42" s="63">
        <f t="shared" si="18"/>
        <v>0</v>
      </c>
      <c r="P42" s="32">
        <f t="shared" si="19"/>
        <v>38.4</v>
      </c>
      <c r="Q42" s="32">
        <f t="shared" si="20"/>
        <v>2.3999999999999986</v>
      </c>
      <c r="R42" s="76">
        <v>2</v>
      </c>
    </row>
    <row r="43" spans="1:18" ht="15.75">
      <c r="A43" s="20">
        <v>11</v>
      </c>
      <c r="B43" s="68" t="s">
        <v>65</v>
      </c>
      <c r="C43" s="90" t="s">
        <v>52</v>
      </c>
      <c r="D43" s="90" t="s">
        <v>53</v>
      </c>
      <c r="E43" s="91" t="s">
        <v>74</v>
      </c>
      <c r="F43" s="77" t="s">
        <v>84</v>
      </c>
      <c r="G43" s="62">
        <v>5</v>
      </c>
      <c r="H43" s="67">
        <v>35.3</v>
      </c>
      <c r="I43" s="32">
        <f t="shared" si="14"/>
        <v>0</v>
      </c>
      <c r="J43" s="33">
        <f t="shared" si="15"/>
        <v>5</v>
      </c>
      <c r="K43" s="20"/>
      <c r="L43" s="32"/>
      <c r="M43" s="32" t="e">
        <f t="shared" si="16"/>
        <v>#REF!</v>
      </c>
      <c r="N43" s="33" t="e">
        <f t="shared" si="17"/>
        <v>#REF!</v>
      </c>
      <c r="O43" s="63">
        <f t="shared" si="18"/>
        <v>5</v>
      </c>
      <c r="P43" s="32">
        <f t="shared" si="19"/>
        <v>35.3</v>
      </c>
      <c r="Q43" s="32">
        <f t="shared" si="20"/>
        <v>5</v>
      </c>
      <c r="R43" s="76">
        <v>3</v>
      </c>
    </row>
    <row r="44" spans="1:18" ht="15">
      <c r="A44" s="20">
        <v>9</v>
      </c>
      <c r="B44" s="68" t="s">
        <v>65</v>
      </c>
      <c r="C44" s="60" t="s">
        <v>219</v>
      </c>
      <c r="D44" s="90" t="s">
        <v>53</v>
      </c>
      <c r="E44" s="91" t="s">
        <v>176</v>
      </c>
      <c r="F44" s="77" t="s">
        <v>79</v>
      </c>
      <c r="G44" s="62">
        <v>5</v>
      </c>
      <c r="H44" s="67">
        <v>35.7</v>
      </c>
      <c r="I44" s="32">
        <f t="shared" si="14"/>
        <v>0</v>
      </c>
      <c r="J44" s="33">
        <f t="shared" si="15"/>
        <v>5</v>
      </c>
      <c r="K44" s="20"/>
      <c r="L44" s="32"/>
      <c r="M44" s="32" t="e">
        <f t="shared" si="16"/>
        <v>#REF!</v>
      </c>
      <c r="N44" s="33" t="e">
        <f t="shared" si="17"/>
        <v>#REF!</v>
      </c>
      <c r="O44" s="63">
        <f t="shared" si="18"/>
        <v>5</v>
      </c>
      <c r="P44" s="32">
        <f t="shared" si="19"/>
        <v>35.7</v>
      </c>
      <c r="Q44" s="32">
        <f t="shared" si="20"/>
        <v>5</v>
      </c>
      <c r="R44" s="146">
        <v>4</v>
      </c>
    </row>
    <row r="45" spans="1:18" ht="15">
      <c r="A45" s="20">
        <v>4</v>
      </c>
      <c r="B45" s="68" t="s">
        <v>65</v>
      </c>
      <c r="C45" s="60" t="s">
        <v>72</v>
      </c>
      <c r="D45" s="60" t="s">
        <v>53</v>
      </c>
      <c r="E45" s="91" t="s">
        <v>74</v>
      </c>
      <c r="F45" s="22" t="s">
        <v>169</v>
      </c>
      <c r="G45" s="62">
        <v>0</v>
      </c>
      <c r="H45" s="67">
        <v>46.5</v>
      </c>
      <c r="I45" s="32">
        <f t="shared" si="14"/>
        <v>10.5</v>
      </c>
      <c r="J45" s="33">
        <f t="shared" si="15"/>
        <v>10.5</v>
      </c>
      <c r="K45" s="20"/>
      <c r="L45" s="32"/>
      <c r="M45" s="32" t="e">
        <f t="shared" si="16"/>
        <v>#REF!</v>
      </c>
      <c r="N45" s="33" t="e">
        <f t="shared" si="17"/>
        <v>#REF!</v>
      </c>
      <c r="O45" s="63">
        <f t="shared" si="18"/>
        <v>0</v>
      </c>
      <c r="P45" s="32">
        <f t="shared" si="19"/>
        <v>46.5</v>
      </c>
      <c r="Q45" s="32">
        <f t="shared" si="20"/>
        <v>10.5</v>
      </c>
      <c r="R45" s="146">
        <v>5</v>
      </c>
    </row>
    <row r="46" spans="1:18" ht="15">
      <c r="A46" s="20">
        <v>7</v>
      </c>
      <c r="B46" s="68" t="s">
        <v>65</v>
      </c>
      <c r="C46" s="60" t="s">
        <v>78</v>
      </c>
      <c r="D46" s="60" t="s">
        <v>53</v>
      </c>
      <c r="E46" s="91" t="s">
        <v>57</v>
      </c>
      <c r="F46" s="22" t="s">
        <v>66</v>
      </c>
      <c r="G46" s="62">
        <v>10</v>
      </c>
      <c r="H46" s="67">
        <v>38.4</v>
      </c>
      <c r="I46" s="32">
        <f t="shared" si="14"/>
        <v>2.3999999999999986</v>
      </c>
      <c r="J46" s="33">
        <f t="shared" si="15"/>
        <v>12.399999999999999</v>
      </c>
      <c r="K46" s="20"/>
      <c r="L46" s="32"/>
      <c r="M46" s="32" t="e">
        <f t="shared" si="16"/>
        <v>#REF!</v>
      </c>
      <c r="N46" s="33" t="e">
        <f t="shared" si="17"/>
        <v>#REF!</v>
      </c>
      <c r="O46" s="63">
        <f t="shared" si="18"/>
        <v>10</v>
      </c>
      <c r="P46" s="32">
        <f t="shared" si="19"/>
        <v>38.4</v>
      </c>
      <c r="Q46" s="32">
        <f t="shared" si="20"/>
        <v>12.399999999999999</v>
      </c>
      <c r="R46" s="146">
        <v>6</v>
      </c>
    </row>
    <row r="47" spans="1:18" ht="12.75">
      <c r="A47" s="20">
        <v>2</v>
      </c>
      <c r="B47" s="68" t="s">
        <v>65</v>
      </c>
      <c r="C47" s="60" t="s">
        <v>213</v>
      </c>
      <c r="D47" s="60" t="s">
        <v>53</v>
      </c>
      <c r="E47" s="91" t="s">
        <v>74</v>
      </c>
      <c r="F47" s="22" t="s">
        <v>144</v>
      </c>
      <c r="G47" s="62">
        <v>10</v>
      </c>
      <c r="H47" s="67">
        <v>39.5</v>
      </c>
      <c r="I47" s="32">
        <f t="shared" si="14"/>
        <v>3.5</v>
      </c>
      <c r="J47" s="33">
        <f t="shared" si="15"/>
        <v>13.5</v>
      </c>
      <c r="K47" s="20"/>
      <c r="L47" s="32"/>
      <c r="M47" s="32" t="e">
        <f t="shared" si="16"/>
        <v>#REF!</v>
      </c>
      <c r="N47" s="33" t="e">
        <f t="shared" si="17"/>
        <v>#REF!</v>
      </c>
      <c r="O47" s="63">
        <f t="shared" si="18"/>
        <v>10</v>
      </c>
      <c r="P47" s="32">
        <f t="shared" si="19"/>
        <v>39.5</v>
      </c>
      <c r="Q47" s="32">
        <f t="shared" si="20"/>
        <v>13.5</v>
      </c>
      <c r="R47" s="107">
        <v>7</v>
      </c>
    </row>
    <row r="48" spans="1:18" ht="12.75">
      <c r="A48" s="99">
        <v>3</v>
      </c>
      <c r="B48" s="68" t="s">
        <v>65</v>
      </c>
      <c r="C48" s="60" t="s">
        <v>109</v>
      </c>
      <c r="D48" s="60" t="s">
        <v>115</v>
      </c>
      <c r="E48" s="91" t="s">
        <v>74</v>
      </c>
      <c r="F48" s="22" t="s">
        <v>168</v>
      </c>
      <c r="G48" s="62">
        <v>10</v>
      </c>
      <c r="H48" s="67">
        <v>51.6</v>
      </c>
      <c r="I48" s="32">
        <f t="shared" si="14"/>
        <v>15.600000000000001</v>
      </c>
      <c r="J48" s="33">
        <f t="shared" si="15"/>
        <v>25.6</v>
      </c>
      <c r="K48" s="20"/>
      <c r="L48" s="32"/>
      <c r="M48" s="32" t="e">
        <f t="shared" si="16"/>
        <v>#REF!</v>
      </c>
      <c r="N48" s="33" t="e">
        <f t="shared" si="17"/>
        <v>#REF!</v>
      </c>
      <c r="O48" s="63">
        <f t="shared" si="18"/>
        <v>10</v>
      </c>
      <c r="P48" s="32">
        <f t="shared" si="19"/>
        <v>51.6</v>
      </c>
      <c r="Q48" s="32">
        <f t="shared" si="20"/>
        <v>25.6</v>
      </c>
      <c r="R48" s="107">
        <v>8</v>
      </c>
    </row>
    <row r="49" spans="1:18" ht="12.75">
      <c r="A49" s="20">
        <v>1</v>
      </c>
      <c r="B49" s="68" t="s">
        <v>65</v>
      </c>
      <c r="C49" s="90" t="s">
        <v>75</v>
      </c>
      <c r="D49" s="90" t="s">
        <v>53</v>
      </c>
      <c r="E49" s="91" t="s">
        <v>74</v>
      </c>
      <c r="F49" s="77" t="s">
        <v>258</v>
      </c>
      <c r="G49" s="62">
        <v>100</v>
      </c>
      <c r="H49" s="67"/>
      <c r="I49" s="32">
        <f t="shared" si="14"/>
        <v>0</v>
      </c>
      <c r="J49" s="33">
        <f t="shared" si="15"/>
        <v>100</v>
      </c>
      <c r="K49" s="20"/>
      <c r="L49" s="32"/>
      <c r="M49" s="32"/>
      <c r="N49" s="33"/>
      <c r="O49" s="63">
        <f t="shared" si="18"/>
        <v>100</v>
      </c>
      <c r="P49" s="32">
        <f t="shared" si="19"/>
        <v>0</v>
      </c>
      <c r="Q49" s="32">
        <f t="shared" si="20"/>
        <v>100</v>
      </c>
      <c r="R49" s="107"/>
    </row>
    <row r="50" spans="1:18" ht="12.75">
      <c r="A50" s="20">
        <v>5</v>
      </c>
      <c r="B50" s="68" t="s">
        <v>65</v>
      </c>
      <c r="C50" s="60" t="s">
        <v>248</v>
      </c>
      <c r="D50" s="60" t="s">
        <v>53</v>
      </c>
      <c r="E50" s="91" t="s">
        <v>74</v>
      </c>
      <c r="F50" s="22" t="s">
        <v>149</v>
      </c>
      <c r="G50" s="62">
        <v>100</v>
      </c>
      <c r="H50" s="67"/>
      <c r="I50" s="32">
        <f t="shared" si="14"/>
        <v>0</v>
      </c>
      <c r="J50" s="33">
        <f t="shared" si="15"/>
        <v>100</v>
      </c>
      <c r="K50" s="20"/>
      <c r="L50" s="32"/>
      <c r="M50" s="32"/>
      <c r="N50" s="33"/>
      <c r="O50" s="63">
        <f t="shared" si="18"/>
        <v>100</v>
      </c>
      <c r="P50" s="32">
        <f t="shared" si="19"/>
        <v>0</v>
      </c>
      <c r="Q50" s="32">
        <f t="shared" si="20"/>
        <v>100</v>
      </c>
      <c r="R50" s="107"/>
    </row>
    <row r="51" spans="1:18" ht="12.75">
      <c r="A51" s="20">
        <v>6</v>
      </c>
      <c r="B51" s="68" t="s">
        <v>65</v>
      </c>
      <c r="C51" s="60" t="s">
        <v>109</v>
      </c>
      <c r="D51" s="60" t="s">
        <v>115</v>
      </c>
      <c r="E51" s="91" t="s">
        <v>220</v>
      </c>
      <c r="F51" s="22" t="s">
        <v>221</v>
      </c>
      <c r="G51" s="62">
        <v>100</v>
      </c>
      <c r="H51" s="67"/>
      <c r="I51" s="32">
        <f t="shared" si="14"/>
        <v>0</v>
      </c>
      <c r="J51" s="33">
        <f t="shared" si="15"/>
        <v>100</v>
      </c>
      <c r="K51" s="20"/>
      <c r="L51" s="32"/>
      <c r="M51" s="32"/>
      <c r="N51" s="33"/>
      <c r="O51" s="63">
        <f t="shared" si="18"/>
        <v>100</v>
      </c>
      <c r="P51" s="32">
        <f t="shared" si="19"/>
        <v>0</v>
      </c>
      <c r="Q51" s="32">
        <f t="shared" si="20"/>
        <v>100</v>
      </c>
      <c r="R51" s="107"/>
    </row>
    <row r="52" spans="1:18" ht="13.5" thickBot="1">
      <c r="A52" s="113">
        <v>12</v>
      </c>
      <c r="B52" s="114" t="s">
        <v>65</v>
      </c>
      <c r="C52" s="157" t="s">
        <v>103</v>
      </c>
      <c r="D52" s="157" t="s">
        <v>55</v>
      </c>
      <c r="E52" s="149" t="s">
        <v>57</v>
      </c>
      <c r="F52" s="160" t="s">
        <v>87</v>
      </c>
      <c r="G52" s="117">
        <v>100</v>
      </c>
      <c r="H52" s="118"/>
      <c r="I52" s="119">
        <f t="shared" si="14"/>
        <v>0</v>
      </c>
      <c r="J52" s="120">
        <f t="shared" si="15"/>
        <v>100</v>
      </c>
      <c r="K52" s="113"/>
      <c r="L52" s="119"/>
      <c r="M52" s="119"/>
      <c r="N52" s="120"/>
      <c r="O52" s="121">
        <f t="shared" si="18"/>
        <v>100</v>
      </c>
      <c r="P52" s="119"/>
      <c r="Q52" s="119"/>
      <c r="R52" s="152"/>
    </row>
  </sheetData>
  <sheetProtection/>
  <mergeCells count="3">
    <mergeCell ref="A10:R10"/>
    <mergeCell ref="A25:R25"/>
    <mergeCell ref="A40:R40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3"/>
  <sheetViews>
    <sheetView zoomScale="89" zoomScaleNormal="89" zoomScalePageLayoutView="0" workbookViewId="0" topLeftCell="A1">
      <pane ySplit="9" topLeftCell="BM19" activePane="bottomLeft" state="frozen"/>
      <selection pane="topLeft" activeCell="A1" sqref="A1"/>
      <selection pane="bottomLeft" activeCell="D5" sqref="D5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2.875" style="0" customWidth="1"/>
    <col min="5" max="5" width="14.62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11.75390625" style="0" hidden="1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Дебют!C3</f>
        <v>Любовь Зворыгина, Екатерина Кирьянова, Анна Кудрина, Ольга Дружинина</v>
      </c>
      <c r="D3" s="41"/>
      <c r="E3" s="39"/>
      <c r="F3" s="36"/>
      <c r="G3" s="36"/>
      <c r="H3" s="36"/>
      <c r="I3" s="70" t="s">
        <v>80</v>
      </c>
      <c r="J3" s="36"/>
      <c r="K3" s="36"/>
      <c r="L3" s="36"/>
      <c r="M3" s="36"/>
      <c r="N3" s="36" t="s">
        <v>7</v>
      </c>
      <c r="O3" s="36"/>
      <c r="P3" s="12" t="s">
        <v>69</v>
      </c>
      <c r="Q3" s="9"/>
      <c r="R3" s="9"/>
    </row>
    <row r="4" spans="1:18" ht="12.75">
      <c r="A4" s="36" t="s">
        <v>11</v>
      </c>
      <c r="B4" s="36"/>
      <c r="C4" s="78">
        <f>Дебют!C4</f>
        <v>40258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1">
        <f>Дебют!D5</f>
        <v>110</v>
      </c>
      <c r="E5" s="36"/>
      <c r="F5" s="35" t="s">
        <v>14</v>
      </c>
      <c r="G5" s="36"/>
      <c r="H5" s="37">
        <v>205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38">
        <v>4.45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>
        <v>25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46</v>
      </c>
      <c r="H8" s="47"/>
      <c r="I8" s="46">
        <v>69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77" t="s">
        <v>106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</row>
    <row r="11" spans="1:19" ht="15.75">
      <c r="A11" s="59">
        <v>11</v>
      </c>
      <c r="B11" s="126" t="s">
        <v>96</v>
      </c>
      <c r="C11" s="125" t="s">
        <v>72</v>
      </c>
      <c r="D11" s="123" t="s">
        <v>53</v>
      </c>
      <c r="E11" s="123" t="s">
        <v>60</v>
      </c>
      <c r="F11" s="125" t="s">
        <v>73</v>
      </c>
      <c r="G11" s="83">
        <v>0</v>
      </c>
      <c r="H11" s="31">
        <v>39.1</v>
      </c>
      <c r="I11" s="31">
        <f aca="true" t="shared" si="0" ref="I11:I35">IF(H11&gt;$G$8,H11-$G$8,0)</f>
        <v>0</v>
      </c>
      <c r="J11" s="103">
        <f aca="true" t="shared" si="1" ref="J11:J35">G11+I11</f>
        <v>0</v>
      </c>
      <c r="K11" s="59"/>
      <c r="L11" s="104"/>
      <c r="M11" s="104" t="e">
        <f aca="true" t="shared" si="2" ref="M11:M22">IF(L11&gt;$K$8,L11-$K$8,0)</f>
        <v>#REF!</v>
      </c>
      <c r="N11" s="104" t="e">
        <f aca="true" t="shared" si="3" ref="N11:N22">IF(L11&gt;$M$8,100,IF(K11=100,100,IF(K11=150,150,K11+M11)))</f>
        <v>#REF!</v>
      </c>
      <c r="O11" s="105">
        <f aca="true" t="shared" si="4" ref="O11:O22">SUM(G11,K11)</f>
        <v>0</v>
      </c>
      <c r="P11" s="104">
        <f aca="true" t="shared" si="5" ref="P11:P22">SUM(H11,L11)</f>
        <v>39.1</v>
      </c>
      <c r="Q11" s="104">
        <f>SUM(J11,I11)</f>
        <v>0</v>
      </c>
      <c r="R11" s="106">
        <v>1</v>
      </c>
      <c r="S11" s="82" t="s">
        <v>99</v>
      </c>
    </row>
    <row r="12" spans="1:18" ht="15.75">
      <c r="A12" s="159">
        <v>204</v>
      </c>
      <c r="B12" s="127" t="s">
        <v>65</v>
      </c>
      <c r="C12" s="65" t="s">
        <v>52</v>
      </c>
      <c r="D12" s="173" t="s">
        <v>53</v>
      </c>
      <c r="E12" s="98" t="s">
        <v>74</v>
      </c>
      <c r="F12" s="61" t="s">
        <v>84</v>
      </c>
      <c r="G12" s="84">
        <v>0</v>
      </c>
      <c r="H12" s="32">
        <v>44.5</v>
      </c>
      <c r="I12" s="32">
        <f t="shared" si="0"/>
        <v>0</v>
      </c>
      <c r="J12" s="33">
        <f t="shared" si="1"/>
        <v>0</v>
      </c>
      <c r="K12" s="20"/>
      <c r="L12" s="32"/>
      <c r="M12" s="32" t="e">
        <f t="shared" si="2"/>
        <v>#REF!</v>
      </c>
      <c r="N12" s="33" t="e">
        <f t="shared" si="3"/>
        <v>#REF!</v>
      </c>
      <c r="O12" s="63">
        <f t="shared" si="4"/>
        <v>0</v>
      </c>
      <c r="P12" s="32">
        <f t="shared" si="5"/>
        <v>44.5</v>
      </c>
      <c r="Q12" s="32">
        <f aca="true" t="shared" si="6" ref="Q12:Q22">SUM(J12,I12)</f>
        <v>0</v>
      </c>
      <c r="R12" s="76">
        <v>2</v>
      </c>
    </row>
    <row r="13" spans="1:18" ht="15.75">
      <c r="A13" s="124">
        <v>201</v>
      </c>
      <c r="B13" s="127" t="s">
        <v>65</v>
      </c>
      <c r="C13" s="81" t="s">
        <v>78</v>
      </c>
      <c r="D13" s="80" t="s">
        <v>53</v>
      </c>
      <c r="E13" s="80" t="s">
        <v>74</v>
      </c>
      <c r="F13" s="101" t="s">
        <v>66</v>
      </c>
      <c r="G13" s="84">
        <v>0</v>
      </c>
      <c r="H13" s="32">
        <v>45.5</v>
      </c>
      <c r="I13" s="32">
        <f t="shared" si="0"/>
        <v>0</v>
      </c>
      <c r="J13" s="33">
        <f t="shared" si="1"/>
        <v>0</v>
      </c>
      <c r="K13" s="20"/>
      <c r="L13" s="32"/>
      <c r="M13" s="32" t="e">
        <f t="shared" si="2"/>
        <v>#REF!</v>
      </c>
      <c r="N13" s="33" t="e">
        <f t="shared" si="3"/>
        <v>#REF!</v>
      </c>
      <c r="O13" s="63">
        <f t="shared" si="4"/>
        <v>0</v>
      </c>
      <c r="P13" s="32">
        <f t="shared" si="5"/>
        <v>45.5</v>
      </c>
      <c r="Q13" s="32">
        <f t="shared" si="6"/>
        <v>0</v>
      </c>
      <c r="R13" s="76">
        <v>3</v>
      </c>
    </row>
    <row r="14" spans="1:18" ht="15.75">
      <c r="A14" s="124">
        <v>205</v>
      </c>
      <c r="B14" s="127" t="s">
        <v>65</v>
      </c>
      <c r="C14" s="81" t="s">
        <v>223</v>
      </c>
      <c r="D14" s="21" t="s">
        <v>53</v>
      </c>
      <c r="E14" s="80" t="s">
        <v>74</v>
      </c>
      <c r="F14" s="61" t="s">
        <v>77</v>
      </c>
      <c r="G14" s="84">
        <v>0</v>
      </c>
      <c r="H14" s="32">
        <v>47.5</v>
      </c>
      <c r="I14" s="32">
        <f t="shared" si="0"/>
        <v>1.5</v>
      </c>
      <c r="J14" s="33">
        <f t="shared" si="1"/>
        <v>1.5</v>
      </c>
      <c r="K14" s="20"/>
      <c r="L14" s="32"/>
      <c r="M14" s="32" t="e">
        <f t="shared" si="2"/>
        <v>#REF!</v>
      </c>
      <c r="N14" s="33" t="e">
        <f t="shared" si="3"/>
        <v>#REF!</v>
      </c>
      <c r="O14" s="63">
        <f t="shared" si="4"/>
        <v>0</v>
      </c>
      <c r="P14" s="32">
        <f t="shared" si="5"/>
        <v>47.5</v>
      </c>
      <c r="Q14" s="32">
        <f t="shared" si="6"/>
        <v>3</v>
      </c>
      <c r="R14" s="76">
        <v>4</v>
      </c>
    </row>
    <row r="15" spans="1:18" ht="15.75">
      <c r="A15" s="124">
        <v>103</v>
      </c>
      <c r="B15" s="127" t="s">
        <v>69</v>
      </c>
      <c r="C15" s="173" t="s">
        <v>75</v>
      </c>
      <c r="D15" s="65" t="s">
        <v>53</v>
      </c>
      <c r="E15" s="69" t="s">
        <v>74</v>
      </c>
      <c r="F15" s="61" t="s">
        <v>88</v>
      </c>
      <c r="G15" s="84">
        <v>0</v>
      </c>
      <c r="H15" s="32">
        <v>47.6</v>
      </c>
      <c r="I15" s="32">
        <f t="shared" si="0"/>
        <v>1.6000000000000014</v>
      </c>
      <c r="J15" s="33">
        <f t="shared" si="1"/>
        <v>1.6000000000000014</v>
      </c>
      <c r="K15" s="20"/>
      <c r="L15" s="32"/>
      <c r="M15" s="32" t="e">
        <f t="shared" si="2"/>
        <v>#REF!</v>
      </c>
      <c r="N15" s="33" t="e">
        <f t="shared" si="3"/>
        <v>#REF!</v>
      </c>
      <c r="O15" s="63">
        <f t="shared" si="4"/>
        <v>0</v>
      </c>
      <c r="P15" s="32">
        <f t="shared" si="5"/>
        <v>47.6</v>
      </c>
      <c r="Q15" s="32">
        <f t="shared" si="6"/>
        <v>3.200000000000003</v>
      </c>
      <c r="R15" s="76">
        <v>5</v>
      </c>
    </row>
    <row r="16" spans="1:18" ht="15.75">
      <c r="A16" s="159">
        <v>207</v>
      </c>
      <c r="B16" s="127" t="s">
        <v>65</v>
      </c>
      <c r="C16" s="21" t="s">
        <v>216</v>
      </c>
      <c r="D16" s="21" t="s">
        <v>53</v>
      </c>
      <c r="E16" s="80" t="s">
        <v>86</v>
      </c>
      <c r="F16" s="22" t="s">
        <v>102</v>
      </c>
      <c r="G16" s="84">
        <v>0</v>
      </c>
      <c r="H16" s="32">
        <v>49.6</v>
      </c>
      <c r="I16" s="32">
        <f t="shared" si="0"/>
        <v>3.6000000000000014</v>
      </c>
      <c r="J16" s="33">
        <f t="shared" si="1"/>
        <v>3.6000000000000014</v>
      </c>
      <c r="K16" s="20"/>
      <c r="L16" s="32"/>
      <c r="M16" s="32" t="e">
        <f t="shared" si="2"/>
        <v>#REF!</v>
      </c>
      <c r="N16" s="33" t="e">
        <f t="shared" si="3"/>
        <v>#REF!</v>
      </c>
      <c r="O16" s="63">
        <f t="shared" si="4"/>
        <v>0</v>
      </c>
      <c r="P16" s="32">
        <f t="shared" si="5"/>
        <v>49.6</v>
      </c>
      <c r="Q16" s="32">
        <f t="shared" si="6"/>
        <v>7.200000000000003</v>
      </c>
      <c r="R16" s="76">
        <v>6</v>
      </c>
    </row>
    <row r="17" spans="1:18" ht="15.75">
      <c r="A17" s="159">
        <v>206</v>
      </c>
      <c r="B17" s="127" t="s">
        <v>65</v>
      </c>
      <c r="C17" s="61" t="s">
        <v>67</v>
      </c>
      <c r="D17" s="21" t="s">
        <v>53</v>
      </c>
      <c r="E17" s="80" t="s">
        <v>74</v>
      </c>
      <c r="F17" s="61" t="s">
        <v>68</v>
      </c>
      <c r="G17" s="84">
        <v>0</v>
      </c>
      <c r="H17" s="32">
        <v>49.9</v>
      </c>
      <c r="I17" s="32">
        <f t="shared" si="0"/>
        <v>3.8999999999999986</v>
      </c>
      <c r="J17" s="33">
        <f t="shared" si="1"/>
        <v>3.8999999999999986</v>
      </c>
      <c r="K17" s="20"/>
      <c r="L17" s="32"/>
      <c r="M17" s="32" t="e">
        <f t="shared" si="2"/>
        <v>#REF!</v>
      </c>
      <c r="N17" s="33" t="e">
        <f t="shared" si="3"/>
        <v>#REF!</v>
      </c>
      <c r="O17" s="63">
        <f t="shared" si="4"/>
        <v>0</v>
      </c>
      <c r="P17" s="32">
        <f t="shared" si="5"/>
        <v>49.9</v>
      </c>
      <c r="Q17" s="32">
        <f t="shared" si="6"/>
        <v>7.799999999999997</v>
      </c>
      <c r="R17" s="76">
        <v>7</v>
      </c>
    </row>
    <row r="18" spans="1:18" ht="15.75">
      <c r="A18" s="124">
        <v>10</v>
      </c>
      <c r="B18" s="127" t="s">
        <v>96</v>
      </c>
      <c r="C18" s="101" t="s">
        <v>75</v>
      </c>
      <c r="D18" s="98" t="s">
        <v>53</v>
      </c>
      <c r="E18" s="98" t="s">
        <v>60</v>
      </c>
      <c r="F18" s="101" t="s">
        <v>94</v>
      </c>
      <c r="G18" s="84">
        <v>5</v>
      </c>
      <c r="H18" s="32">
        <v>39.9</v>
      </c>
      <c r="I18" s="32">
        <f t="shared" si="0"/>
        <v>0</v>
      </c>
      <c r="J18" s="33">
        <f t="shared" si="1"/>
        <v>5</v>
      </c>
      <c r="K18" s="20"/>
      <c r="L18" s="32"/>
      <c r="M18" s="32" t="e">
        <f t="shared" si="2"/>
        <v>#REF!</v>
      </c>
      <c r="N18" s="33" t="e">
        <f t="shared" si="3"/>
        <v>#REF!</v>
      </c>
      <c r="O18" s="63">
        <f t="shared" si="4"/>
        <v>5</v>
      </c>
      <c r="P18" s="32">
        <f t="shared" si="5"/>
        <v>39.9</v>
      </c>
      <c r="Q18" s="32">
        <f t="shared" si="6"/>
        <v>5</v>
      </c>
      <c r="R18" s="76">
        <v>8</v>
      </c>
    </row>
    <row r="19" spans="1:18" ht="15.75">
      <c r="A19" s="124">
        <v>106</v>
      </c>
      <c r="B19" s="127" t="s">
        <v>69</v>
      </c>
      <c r="C19" s="61" t="s">
        <v>59</v>
      </c>
      <c r="D19" s="21" t="s">
        <v>53</v>
      </c>
      <c r="E19" s="80" t="s">
        <v>60</v>
      </c>
      <c r="F19" s="61" t="s">
        <v>61</v>
      </c>
      <c r="G19" s="84">
        <v>5</v>
      </c>
      <c r="H19" s="32">
        <v>44.3</v>
      </c>
      <c r="I19" s="32">
        <f t="shared" si="0"/>
        <v>0</v>
      </c>
      <c r="J19" s="33">
        <f t="shared" si="1"/>
        <v>5</v>
      </c>
      <c r="K19" s="20"/>
      <c r="L19" s="32"/>
      <c r="M19" s="32" t="e">
        <f t="shared" si="2"/>
        <v>#REF!</v>
      </c>
      <c r="N19" s="33" t="e">
        <f t="shared" si="3"/>
        <v>#REF!</v>
      </c>
      <c r="O19" s="63">
        <f t="shared" si="4"/>
        <v>5</v>
      </c>
      <c r="P19" s="32">
        <f t="shared" si="5"/>
        <v>44.3</v>
      </c>
      <c r="Q19" s="32">
        <f t="shared" si="6"/>
        <v>5</v>
      </c>
      <c r="R19" s="76">
        <v>9</v>
      </c>
    </row>
    <row r="20" spans="1:18" ht="15">
      <c r="A20" s="124">
        <v>9</v>
      </c>
      <c r="B20" s="127" t="s">
        <v>96</v>
      </c>
      <c r="C20" s="101" t="s">
        <v>85</v>
      </c>
      <c r="D20" s="98" t="s">
        <v>53</v>
      </c>
      <c r="E20" s="98" t="s">
        <v>74</v>
      </c>
      <c r="F20" s="101" t="s">
        <v>92</v>
      </c>
      <c r="G20" s="84">
        <v>0</v>
      </c>
      <c r="H20" s="32">
        <v>51.3</v>
      </c>
      <c r="I20" s="32">
        <f t="shared" si="0"/>
        <v>5.299999999999997</v>
      </c>
      <c r="J20" s="33">
        <f t="shared" si="1"/>
        <v>5.299999999999997</v>
      </c>
      <c r="K20" s="58"/>
      <c r="L20" s="32"/>
      <c r="M20" s="32" t="e">
        <f t="shared" si="2"/>
        <v>#REF!</v>
      </c>
      <c r="N20" s="33" t="e">
        <f t="shared" si="3"/>
        <v>#REF!</v>
      </c>
      <c r="O20" s="63">
        <f t="shared" si="4"/>
        <v>0</v>
      </c>
      <c r="P20" s="32">
        <f t="shared" si="5"/>
        <v>51.3</v>
      </c>
      <c r="Q20" s="32">
        <f t="shared" si="6"/>
        <v>10.599999999999994</v>
      </c>
      <c r="R20" s="54">
        <v>10</v>
      </c>
    </row>
    <row r="21" spans="1:18" ht="15">
      <c r="A21" s="124">
        <v>107</v>
      </c>
      <c r="B21" s="127" t="s">
        <v>69</v>
      </c>
      <c r="C21" s="81" t="s">
        <v>67</v>
      </c>
      <c r="D21" s="80" t="s">
        <v>53</v>
      </c>
      <c r="E21" s="80" t="s">
        <v>74</v>
      </c>
      <c r="F21" s="101" t="s">
        <v>91</v>
      </c>
      <c r="G21" s="84">
        <v>5</v>
      </c>
      <c r="H21" s="32">
        <v>48.7</v>
      </c>
      <c r="I21" s="32">
        <f t="shared" si="0"/>
        <v>2.700000000000003</v>
      </c>
      <c r="J21" s="33">
        <f t="shared" si="1"/>
        <v>7.700000000000003</v>
      </c>
      <c r="K21" s="20"/>
      <c r="L21" s="32"/>
      <c r="M21" s="32" t="e">
        <f t="shared" si="2"/>
        <v>#REF!</v>
      </c>
      <c r="N21" s="33" t="e">
        <f t="shared" si="3"/>
        <v>#REF!</v>
      </c>
      <c r="O21" s="63">
        <f t="shared" si="4"/>
        <v>5</v>
      </c>
      <c r="P21" s="32">
        <f t="shared" si="5"/>
        <v>48.7</v>
      </c>
      <c r="Q21" s="32">
        <f t="shared" si="6"/>
        <v>10.400000000000006</v>
      </c>
      <c r="R21" s="54">
        <v>11</v>
      </c>
    </row>
    <row r="22" spans="1:18" ht="15">
      <c r="A22" s="20">
        <v>102</v>
      </c>
      <c r="B22" s="68" t="s">
        <v>69</v>
      </c>
      <c r="C22" s="90" t="s">
        <v>216</v>
      </c>
      <c r="D22" s="90" t="s">
        <v>53</v>
      </c>
      <c r="E22" s="128" t="s">
        <v>74</v>
      </c>
      <c r="F22" s="77" t="s">
        <v>108</v>
      </c>
      <c r="G22" s="62">
        <v>5</v>
      </c>
      <c r="H22" s="34">
        <v>50.6</v>
      </c>
      <c r="I22" s="32">
        <f t="shared" si="0"/>
        <v>4.600000000000001</v>
      </c>
      <c r="J22" s="33">
        <f t="shared" si="1"/>
        <v>9.600000000000001</v>
      </c>
      <c r="K22" s="20"/>
      <c r="L22" s="32"/>
      <c r="M22" s="32" t="e">
        <f t="shared" si="2"/>
        <v>#REF!</v>
      </c>
      <c r="N22" s="33" t="e">
        <f t="shared" si="3"/>
        <v>#REF!</v>
      </c>
      <c r="O22" s="63">
        <f t="shared" si="4"/>
        <v>5</v>
      </c>
      <c r="P22" s="32">
        <f t="shared" si="5"/>
        <v>50.6</v>
      </c>
      <c r="Q22" s="32">
        <f t="shared" si="6"/>
        <v>14.200000000000003</v>
      </c>
      <c r="R22" s="54">
        <v>12</v>
      </c>
    </row>
    <row r="23" spans="1:18" ht="15">
      <c r="A23" s="20">
        <v>3</v>
      </c>
      <c r="B23" s="68" t="s">
        <v>96</v>
      </c>
      <c r="C23" s="130" t="s">
        <v>67</v>
      </c>
      <c r="D23" s="130" t="s">
        <v>53</v>
      </c>
      <c r="E23" s="128" t="s">
        <v>60</v>
      </c>
      <c r="F23" s="77" t="s">
        <v>97</v>
      </c>
      <c r="G23" s="62">
        <v>10</v>
      </c>
      <c r="H23" s="34">
        <v>44.4</v>
      </c>
      <c r="I23" s="32">
        <f t="shared" si="0"/>
        <v>0</v>
      </c>
      <c r="J23" s="33">
        <f t="shared" si="1"/>
        <v>10</v>
      </c>
      <c r="K23" s="20"/>
      <c r="L23" s="32"/>
      <c r="M23" s="32" t="e">
        <f aca="true" t="shared" si="7" ref="M23:M28">IF(L23&gt;$K$8,L23-$K$8,0)</f>
        <v>#REF!</v>
      </c>
      <c r="N23" s="33" t="e">
        <f aca="true" t="shared" si="8" ref="N23:N28">IF(L23&gt;$M$8,100,IF(K23=100,100,IF(K23=150,150,K23+M23)))</f>
        <v>#REF!</v>
      </c>
      <c r="O23" s="63">
        <f aca="true" t="shared" si="9" ref="O23:P28">SUM(G23,K23)</f>
        <v>10</v>
      </c>
      <c r="P23" s="32">
        <f t="shared" si="9"/>
        <v>44.4</v>
      </c>
      <c r="Q23" s="32">
        <f aca="true" t="shared" si="10" ref="Q23:Q30">G23+I23</f>
        <v>10</v>
      </c>
      <c r="R23" s="54">
        <v>13</v>
      </c>
    </row>
    <row r="24" spans="1:18" ht="15">
      <c r="A24" s="20">
        <v>5</v>
      </c>
      <c r="B24" s="68" t="s">
        <v>96</v>
      </c>
      <c r="C24" s="60" t="s">
        <v>162</v>
      </c>
      <c r="D24" s="60" t="s">
        <v>53</v>
      </c>
      <c r="E24" s="66" t="s">
        <v>163</v>
      </c>
      <c r="F24" s="22" t="s">
        <v>164</v>
      </c>
      <c r="G24" s="62">
        <v>5</v>
      </c>
      <c r="H24" s="34">
        <v>53.6</v>
      </c>
      <c r="I24" s="32">
        <f t="shared" si="0"/>
        <v>7.600000000000001</v>
      </c>
      <c r="J24" s="33">
        <f t="shared" si="1"/>
        <v>12.600000000000001</v>
      </c>
      <c r="K24" s="20"/>
      <c r="L24" s="32"/>
      <c r="M24" s="32" t="e">
        <f t="shared" si="7"/>
        <v>#REF!</v>
      </c>
      <c r="N24" s="33" t="e">
        <f t="shared" si="8"/>
        <v>#REF!</v>
      </c>
      <c r="O24" s="63">
        <f t="shared" si="9"/>
        <v>5</v>
      </c>
      <c r="P24" s="32">
        <f t="shared" si="9"/>
        <v>53.6</v>
      </c>
      <c r="Q24" s="32">
        <f t="shared" si="10"/>
        <v>12.600000000000001</v>
      </c>
      <c r="R24" s="54">
        <v>14</v>
      </c>
    </row>
    <row r="25" spans="1:18" ht="15">
      <c r="A25" s="20">
        <v>1</v>
      </c>
      <c r="B25" s="68" t="s">
        <v>96</v>
      </c>
      <c r="C25" s="60" t="s">
        <v>70</v>
      </c>
      <c r="D25" s="60" t="s">
        <v>53</v>
      </c>
      <c r="E25" s="66" t="s">
        <v>60</v>
      </c>
      <c r="F25" s="77" t="s">
        <v>155</v>
      </c>
      <c r="G25" s="62">
        <v>100</v>
      </c>
      <c r="H25" s="34"/>
      <c r="I25" s="32">
        <f t="shared" si="0"/>
        <v>0</v>
      </c>
      <c r="J25" s="33">
        <f t="shared" si="1"/>
        <v>100</v>
      </c>
      <c r="K25" s="20"/>
      <c r="L25" s="32"/>
      <c r="M25" s="32" t="e">
        <f t="shared" si="7"/>
        <v>#REF!</v>
      </c>
      <c r="N25" s="33" t="e">
        <f t="shared" si="8"/>
        <v>#REF!</v>
      </c>
      <c r="O25" s="63">
        <f t="shared" si="9"/>
        <v>100</v>
      </c>
      <c r="P25" s="32">
        <f t="shared" si="9"/>
        <v>0</v>
      </c>
      <c r="Q25" s="32">
        <f t="shared" si="10"/>
        <v>100</v>
      </c>
      <c r="R25" s="54"/>
    </row>
    <row r="26" spans="1:18" ht="15">
      <c r="A26" s="20">
        <v>2</v>
      </c>
      <c r="B26" s="68" t="s">
        <v>96</v>
      </c>
      <c r="C26" s="60" t="s">
        <v>72</v>
      </c>
      <c r="D26" s="60" t="s">
        <v>53</v>
      </c>
      <c r="E26" s="21" t="s">
        <v>60</v>
      </c>
      <c r="F26" s="22" t="s">
        <v>140</v>
      </c>
      <c r="G26" s="62">
        <v>100</v>
      </c>
      <c r="H26" s="34"/>
      <c r="I26" s="32">
        <f t="shared" si="0"/>
        <v>0</v>
      </c>
      <c r="J26" s="33">
        <f t="shared" si="1"/>
        <v>100</v>
      </c>
      <c r="K26" s="20"/>
      <c r="L26" s="32"/>
      <c r="M26" s="32" t="e">
        <f t="shared" si="7"/>
        <v>#REF!</v>
      </c>
      <c r="N26" s="33" t="e">
        <f t="shared" si="8"/>
        <v>#REF!</v>
      </c>
      <c r="O26" s="63">
        <f t="shared" si="9"/>
        <v>100</v>
      </c>
      <c r="P26" s="32">
        <f t="shared" si="9"/>
        <v>0</v>
      </c>
      <c r="Q26" s="32">
        <f t="shared" si="10"/>
        <v>100</v>
      </c>
      <c r="R26" s="54"/>
    </row>
    <row r="27" spans="1:18" ht="15">
      <c r="A27" s="20">
        <v>4</v>
      </c>
      <c r="B27" s="68" t="s">
        <v>96</v>
      </c>
      <c r="C27" s="60" t="s">
        <v>85</v>
      </c>
      <c r="D27" s="60" t="s">
        <v>53</v>
      </c>
      <c r="E27" s="66" t="s">
        <v>60</v>
      </c>
      <c r="F27" s="22" t="s">
        <v>98</v>
      </c>
      <c r="G27" s="62">
        <v>100</v>
      </c>
      <c r="H27" s="34"/>
      <c r="I27" s="32">
        <f t="shared" si="0"/>
        <v>0</v>
      </c>
      <c r="J27" s="33">
        <f t="shared" si="1"/>
        <v>100</v>
      </c>
      <c r="K27" s="20"/>
      <c r="L27" s="32"/>
      <c r="M27" s="32" t="e">
        <f t="shared" si="7"/>
        <v>#REF!</v>
      </c>
      <c r="N27" s="33" t="e">
        <f t="shared" si="8"/>
        <v>#REF!</v>
      </c>
      <c r="O27" s="63">
        <f t="shared" si="9"/>
        <v>100</v>
      </c>
      <c r="P27" s="32">
        <f t="shared" si="9"/>
        <v>0</v>
      </c>
      <c r="Q27" s="32">
        <f t="shared" si="10"/>
        <v>100</v>
      </c>
      <c r="R27" s="54"/>
    </row>
    <row r="28" spans="1:18" ht="15">
      <c r="A28" s="20">
        <v>6</v>
      </c>
      <c r="B28" s="68" t="s">
        <v>96</v>
      </c>
      <c r="C28" s="130" t="s">
        <v>59</v>
      </c>
      <c r="D28" s="130" t="s">
        <v>53</v>
      </c>
      <c r="E28" s="128" t="s">
        <v>60</v>
      </c>
      <c r="F28" s="77" t="s">
        <v>111</v>
      </c>
      <c r="G28" s="62">
        <v>100</v>
      </c>
      <c r="H28" s="34"/>
      <c r="I28" s="32">
        <f t="shared" si="0"/>
        <v>0</v>
      </c>
      <c r="J28" s="33">
        <f t="shared" si="1"/>
        <v>100</v>
      </c>
      <c r="K28" s="20"/>
      <c r="L28" s="32"/>
      <c r="M28" s="32" t="e">
        <f t="shared" si="7"/>
        <v>#REF!</v>
      </c>
      <c r="N28" s="33" t="e">
        <f t="shared" si="8"/>
        <v>#REF!</v>
      </c>
      <c r="O28" s="63">
        <f t="shared" si="9"/>
        <v>100</v>
      </c>
      <c r="P28" s="32">
        <f t="shared" si="9"/>
        <v>0</v>
      </c>
      <c r="Q28" s="32">
        <f t="shared" si="10"/>
        <v>100</v>
      </c>
      <c r="R28" s="54"/>
    </row>
    <row r="29" spans="1:18" ht="15">
      <c r="A29" s="20">
        <v>7</v>
      </c>
      <c r="B29" s="68" t="s">
        <v>96</v>
      </c>
      <c r="C29" s="130" t="s">
        <v>70</v>
      </c>
      <c r="D29" s="130" t="s">
        <v>53</v>
      </c>
      <c r="E29" s="98" t="s">
        <v>60</v>
      </c>
      <c r="F29" s="77" t="s">
        <v>126</v>
      </c>
      <c r="G29" s="62">
        <v>100</v>
      </c>
      <c r="H29" s="34"/>
      <c r="I29" s="32">
        <f t="shared" si="0"/>
        <v>0</v>
      </c>
      <c r="J29" s="33">
        <f t="shared" si="1"/>
        <v>100</v>
      </c>
      <c r="K29" s="20"/>
      <c r="L29" s="32"/>
      <c r="M29" s="32"/>
      <c r="N29" s="33"/>
      <c r="O29" s="63">
        <f>SUM(G29,K29)</f>
        <v>100</v>
      </c>
      <c r="P29" s="32"/>
      <c r="Q29" s="32">
        <f t="shared" si="10"/>
        <v>100</v>
      </c>
      <c r="R29" s="54"/>
    </row>
    <row r="30" spans="1:18" ht="15">
      <c r="A30" s="20">
        <v>8</v>
      </c>
      <c r="B30" s="68" t="s">
        <v>96</v>
      </c>
      <c r="C30" s="130" t="s">
        <v>151</v>
      </c>
      <c r="D30" s="130" t="s">
        <v>53</v>
      </c>
      <c r="E30" s="128" t="s">
        <v>60</v>
      </c>
      <c r="F30" s="77" t="s">
        <v>107</v>
      </c>
      <c r="G30" s="62">
        <v>100</v>
      </c>
      <c r="H30" s="67"/>
      <c r="I30" s="32">
        <f t="shared" si="0"/>
        <v>0</v>
      </c>
      <c r="J30" s="33">
        <f t="shared" si="1"/>
        <v>100</v>
      </c>
      <c r="K30" s="20"/>
      <c r="L30" s="32"/>
      <c r="M30" s="32"/>
      <c r="N30" s="33"/>
      <c r="O30" s="63">
        <f>SUM(G30,K30)</f>
        <v>100</v>
      </c>
      <c r="P30" s="32"/>
      <c r="Q30" s="32">
        <f t="shared" si="10"/>
        <v>100</v>
      </c>
      <c r="R30" s="54"/>
    </row>
    <row r="31" spans="1:18" ht="15">
      <c r="A31" s="99">
        <v>101</v>
      </c>
      <c r="B31" s="68" t="s">
        <v>69</v>
      </c>
      <c r="C31" s="64" t="s">
        <v>54</v>
      </c>
      <c r="D31" s="64" t="s">
        <v>53</v>
      </c>
      <c r="E31" s="128" t="s">
        <v>163</v>
      </c>
      <c r="F31" s="22" t="s">
        <v>105</v>
      </c>
      <c r="G31" s="62">
        <v>100</v>
      </c>
      <c r="H31" s="67"/>
      <c r="I31" s="32">
        <f t="shared" si="0"/>
        <v>0</v>
      </c>
      <c r="J31" s="33">
        <f t="shared" si="1"/>
        <v>100</v>
      </c>
      <c r="K31" s="20"/>
      <c r="L31" s="32"/>
      <c r="M31" s="32"/>
      <c r="N31" s="33"/>
      <c r="O31" s="63"/>
      <c r="P31" s="32"/>
      <c r="Q31" s="32"/>
      <c r="R31" s="54"/>
    </row>
    <row r="32" spans="1:18" ht="15">
      <c r="A32" s="20">
        <v>104</v>
      </c>
      <c r="B32" s="68" t="s">
        <v>69</v>
      </c>
      <c r="C32" s="90" t="s">
        <v>52</v>
      </c>
      <c r="D32" s="90" t="s">
        <v>53</v>
      </c>
      <c r="E32" s="128" t="s">
        <v>163</v>
      </c>
      <c r="F32" s="77" t="s">
        <v>95</v>
      </c>
      <c r="G32" s="62">
        <v>100</v>
      </c>
      <c r="H32" s="67"/>
      <c r="I32" s="32">
        <f t="shared" si="0"/>
        <v>0</v>
      </c>
      <c r="J32" s="33">
        <f t="shared" si="1"/>
        <v>100</v>
      </c>
      <c r="K32" s="20"/>
      <c r="L32" s="32"/>
      <c r="M32" s="32"/>
      <c r="N32" s="33"/>
      <c r="O32" s="63"/>
      <c r="P32" s="32"/>
      <c r="Q32" s="32"/>
      <c r="R32" s="54"/>
    </row>
    <row r="33" spans="1:37" ht="15">
      <c r="A33" s="20">
        <v>105</v>
      </c>
      <c r="B33" s="68" t="s">
        <v>69</v>
      </c>
      <c r="C33" s="90" t="s">
        <v>52</v>
      </c>
      <c r="D33" s="90" t="s">
        <v>53</v>
      </c>
      <c r="E33" s="128" t="s">
        <v>74</v>
      </c>
      <c r="F33" s="77" t="s">
        <v>58</v>
      </c>
      <c r="G33" s="62">
        <v>100</v>
      </c>
      <c r="H33" s="67"/>
      <c r="I33" s="32">
        <f t="shared" si="0"/>
        <v>0</v>
      </c>
      <c r="J33" s="33">
        <f t="shared" si="1"/>
        <v>100</v>
      </c>
      <c r="K33" s="20"/>
      <c r="L33" s="32"/>
      <c r="M33" s="32"/>
      <c r="N33" s="33"/>
      <c r="O33" s="63"/>
      <c r="P33" s="32"/>
      <c r="Q33" s="32"/>
      <c r="R33" s="54"/>
      <c r="T33" s="66"/>
      <c r="U33" s="73"/>
      <c r="V33" s="69"/>
      <c r="W33" s="69"/>
      <c r="X33" s="69"/>
      <c r="Y33" s="66"/>
      <c r="Z33" s="74"/>
      <c r="AA33" s="67"/>
      <c r="AB33" s="67"/>
      <c r="AC33" s="67"/>
      <c r="AD33" s="66"/>
      <c r="AE33" s="67"/>
      <c r="AF33" s="67"/>
      <c r="AG33" s="67"/>
      <c r="AH33" s="75"/>
      <c r="AI33" s="67"/>
      <c r="AJ33" s="67"/>
      <c r="AK33" s="129"/>
    </row>
    <row r="34" spans="1:37" ht="15">
      <c r="A34" s="99">
        <v>202</v>
      </c>
      <c r="B34" s="68" t="s">
        <v>65</v>
      </c>
      <c r="C34" s="60" t="s">
        <v>72</v>
      </c>
      <c r="D34" s="60" t="s">
        <v>53</v>
      </c>
      <c r="E34" s="91" t="s">
        <v>74</v>
      </c>
      <c r="F34" s="22" t="s">
        <v>169</v>
      </c>
      <c r="G34" s="62">
        <v>100</v>
      </c>
      <c r="H34" s="67"/>
      <c r="I34" s="32">
        <f t="shared" si="0"/>
        <v>0</v>
      </c>
      <c r="J34" s="33">
        <f t="shared" si="1"/>
        <v>100</v>
      </c>
      <c r="K34" s="20"/>
      <c r="L34" s="32"/>
      <c r="M34" s="32"/>
      <c r="N34" s="33"/>
      <c r="O34" s="63"/>
      <c r="P34" s="32"/>
      <c r="Q34" s="32"/>
      <c r="R34" s="54"/>
      <c r="T34" s="66"/>
      <c r="U34" s="73"/>
      <c r="V34" s="66"/>
      <c r="W34" s="66"/>
      <c r="X34" s="91"/>
      <c r="Y34" s="66"/>
      <c r="Z34" s="74"/>
      <c r="AA34" s="67"/>
      <c r="AB34" s="67"/>
      <c r="AC34" s="67"/>
      <c r="AD34" s="66"/>
      <c r="AE34" s="67"/>
      <c r="AF34" s="67"/>
      <c r="AG34" s="67"/>
      <c r="AH34" s="75"/>
      <c r="AI34" s="67"/>
      <c r="AJ34" s="67"/>
      <c r="AK34" s="129"/>
    </row>
    <row r="35" spans="1:37" ht="15.75" thickBot="1">
      <c r="A35" s="147">
        <v>203</v>
      </c>
      <c r="B35" s="114" t="s">
        <v>65</v>
      </c>
      <c r="C35" s="151" t="s">
        <v>223</v>
      </c>
      <c r="D35" s="151" t="s">
        <v>53</v>
      </c>
      <c r="E35" s="149" t="s">
        <v>176</v>
      </c>
      <c r="F35" s="116" t="s">
        <v>79</v>
      </c>
      <c r="G35" s="117">
        <v>100</v>
      </c>
      <c r="H35" s="118"/>
      <c r="I35" s="32">
        <f t="shared" si="0"/>
        <v>0</v>
      </c>
      <c r="J35" s="33">
        <f t="shared" si="1"/>
        <v>100</v>
      </c>
      <c r="K35" s="20"/>
      <c r="L35" s="32"/>
      <c r="M35" s="32"/>
      <c r="N35" s="33"/>
      <c r="O35" s="63"/>
      <c r="P35" s="32"/>
      <c r="Q35" s="32"/>
      <c r="R35" s="54"/>
      <c r="T35" s="128"/>
      <c r="U35" s="73"/>
      <c r="V35" s="91"/>
      <c r="W35" s="91"/>
      <c r="X35" s="91"/>
      <c r="Y35" s="128"/>
      <c r="Z35" s="74"/>
      <c r="AA35" s="67"/>
      <c r="AB35" s="67"/>
      <c r="AC35" s="67"/>
      <c r="AD35" s="66"/>
      <c r="AE35" s="67"/>
      <c r="AF35" s="67"/>
      <c r="AG35" s="67"/>
      <c r="AH35" s="75"/>
      <c r="AI35" s="67"/>
      <c r="AJ35" s="67"/>
      <c r="AK35" s="129"/>
    </row>
    <row r="36" spans="1:37" ht="18.75" thickBot="1">
      <c r="A36" s="177" t="s">
        <v>222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  <c r="T36" s="66"/>
      <c r="U36" s="73"/>
      <c r="V36" s="91"/>
      <c r="W36" s="91"/>
      <c r="X36" s="91"/>
      <c r="Y36" s="128"/>
      <c r="Z36" s="74"/>
      <c r="AA36" s="67"/>
      <c r="AB36" s="67"/>
      <c r="AC36" s="67"/>
      <c r="AD36" s="66"/>
      <c r="AE36" s="67"/>
      <c r="AF36" s="67"/>
      <c r="AG36" s="67"/>
      <c r="AH36" s="75"/>
      <c r="AI36" s="67"/>
      <c r="AJ36" s="67"/>
      <c r="AK36" s="129"/>
    </row>
    <row r="37" spans="1:37" ht="15.75">
      <c r="A37" s="59">
        <v>11</v>
      </c>
      <c r="B37" s="126" t="s">
        <v>96</v>
      </c>
      <c r="C37" s="125" t="s">
        <v>72</v>
      </c>
      <c r="D37" s="123" t="s">
        <v>53</v>
      </c>
      <c r="E37" s="123" t="s">
        <v>60</v>
      </c>
      <c r="F37" s="125" t="s">
        <v>73</v>
      </c>
      <c r="G37" s="83">
        <v>0</v>
      </c>
      <c r="H37" s="31">
        <v>39.1</v>
      </c>
      <c r="I37" s="31">
        <f aca="true" t="shared" si="11" ref="I37:I47">IF(H37&gt;$G$8,H37-$G$8,0)</f>
        <v>0</v>
      </c>
      <c r="J37" s="103">
        <f aca="true" t="shared" si="12" ref="J37:J47">G37+I37</f>
        <v>0</v>
      </c>
      <c r="K37" s="59"/>
      <c r="L37" s="104"/>
      <c r="M37" s="104" t="e">
        <f aca="true" t="shared" si="13" ref="M37:M47">IF(L37&gt;$K$8,L37-$K$8,0)</f>
        <v>#REF!</v>
      </c>
      <c r="N37" s="104" t="e">
        <f aca="true" t="shared" si="14" ref="N37:N47">IF(L37&gt;$M$8,100,IF(K37=100,100,IF(K37=150,150,K37+M37)))</f>
        <v>#REF!</v>
      </c>
      <c r="O37" s="105">
        <f aca="true" t="shared" si="15" ref="O37:P47">SUM(G37,K37)</f>
        <v>0</v>
      </c>
      <c r="P37" s="104">
        <f t="shared" si="15"/>
        <v>39.1</v>
      </c>
      <c r="Q37" s="104">
        <f>SUM(J37,I37)</f>
        <v>0</v>
      </c>
      <c r="R37" s="106">
        <v>1</v>
      </c>
      <c r="T37" s="128"/>
      <c r="U37" s="73"/>
      <c r="V37" s="66"/>
      <c r="W37" s="66"/>
      <c r="X37" s="69"/>
      <c r="Y37" s="66"/>
      <c r="Z37" s="74"/>
      <c r="AA37" s="67"/>
      <c r="AB37" s="67"/>
      <c r="AC37" s="67"/>
      <c r="AD37" s="66"/>
      <c r="AE37" s="67"/>
      <c r="AF37" s="67"/>
      <c r="AG37" s="67"/>
      <c r="AH37" s="75"/>
      <c r="AI37" s="67"/>
      <c r="AJ37" s="67"/>
      <c r="AK37" s="129"/>
    </row>
    <row r="38" spans="1:37" ht="15.75">
      <c r="A38" s="124">
        <v>10</v>
      </c>
      <c r="B38" s="127" t="s">
        <v>96</v>
      </c>
      <c r="C38" s="98" t="s">
        <v>75</v>
      </c>
      <c r="D38" s="101" t="s">
        <v>53</v>
      </c>
      <c r="E38" s="98" t="s">
        <v>60</v>
      </c>
      <c r="F38" s="101" t="s">
        <v>94</v>
      </c>
      <c r="G38" s="84">
        <v>5</v>
      </c>
      <c r="H38" s="32">
        <v>39.9</v>
      </c>
      <c r="I38" s="32">
        <f t="shared" si="11"/>
        <v>0</v>
      </c>
      <c r="J38" s="33">
        <f t="shared" si="12"/>
        <v>5</v>
      </c>
      <c r="K38" s="20"/>
      <c r="L38" s="32"/>
      <c r="M38" s="32" t="e">
        <f t="shared" si="13"/>
        <v>#REF!</v>
      </c>
      <c r="N38" s="33" t="e">
        <f t="shared" si="14"/>
        <v>#REF!</v>
      </c>
      <c r="O38" s="63">
        <f t="shared" si="15"/>
        <v>5</v>
      </c>
      <c r="P38" s="32">
        <f t="shared" si="15"/>
        <v>39.9</v>
      </c>
      <c r="Q38" s="32">
        <f aca="true" t="shared" si="16" ref="Q38:Q47">SUM(J38,I38)</f>
        <v>5</v>
      </c>
      <c r="R38" s="76">
        <v>2</v>
      </c>
      <c r="T38" s="66"/>
      <c r="U38" s="73"/>
      <c r="V38" s="69"/>
      <c r="W38" s="69"/>
      <c r="X38" s="69"/>
      <c r="Y38" s="66"/>
      <c r="Z38" s="74"/>
      <c r="AA38" s="67"/>
      <c r="AB38" s="67"/>
      <c r="AC38" s="67"/>
      <c r="AD38" s="66"/>
      <c r="AE38" s="67"/>
      <c r="AF38" s="67"/>
      <c r="AG38" s="67"/>
      <c r="AH38" s="75"/>
      <c r="AI38" s="67"/>
      <c r="AJ38" s="67"/>
      <c r="AK38" s="66"/>
    </row>
    <row r="39" spans="1:37" ht="15.75">
      <c r="A39" s="124">
        <v>9</v>
      </c>
      <c r="B39" s="127" t="s">
        <v>96</v>
      </c>
      <c r="C39" s="101" t="s">
        <v>85</v>
      </c>
      <c r="D39" s="98" t="s">
        <v>53</v>
      </c>
      <c r="E39" s="98" t="s">
        <v>74</v>
      </c>
      <c r="F39" s="101" t="s">
        <v>92</v>
      </c>
      <c r="G39" s="84">
        <v>0</v>
      </c>
      <c r="H39" s="32">
        <v>51.3</v>
      </c>
      <c r="I39" s="32">
        <f t="shared" si="11"/>
        <v>5.299999999999997</v>
      </c>
      <c r="J39" s="33">
        <f t="shared" si="12"/>
        <v>5.299999999999997</v>
      </c>
      <c r="K39" s="20"/>
      <c r="L39" s="32"/>
      <c r="M39" s="32" t="e">
        <f t="shared" si="13"/>
        <v>#REF!</v>
      </c>
      <c r="N39" s="33" t="e">
        <f t="shared" si="14"/>
        <v>#REF!</v>
      </c>
      <c r="O39" s="63">
        <f t="shared" si="15"/>
        <v>0</v>
      </c>
      <c r="P39" s="32">
        <f t="shared" si="15"/>
        <v>51.3</v>
      </c>
      <c r="Q39" s="32">
        <f t="shared" si="16"/>
        <v>10.599999999999994</v>
      </c>
      <c r="R39" s="76">
        <v>3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  <row r="40" spans="1:18" ht="12.75">
      <c r="A40" s="124">
        <v>3</v>
      </c>
      <c r="B40" s="127" t="s">
        <v>96</v>
      </c>
      <c r="C40" s="101" t="s">
        <v>67</v>
      </c>
      <c r="D40" s="98" t="s">
        <v>53</v>
      </c>
      <c r="E40" s="98" t="s">
        <v>60</v>
      </c>
      <c r="F40" s="101" t="s">
        <v>97</v>
      </c>
      <c r="G40" s="84">
        <v>10</v>
      </c>
      <c r="H40" s="32">
        <v>44.4</v>
      </c>
      <c r="I40" s="32">
        <f t="shared" si="11"/>
        <v>0</v>
      </c>
      <c r="J40" s="33">
        <f t="shared" si="12"/>
        <v>10</v>
      </c>
      <c r="K40" s="20"/>
      <c r="L40" s="32"/>
      <c r="M40" s="32" t="e">
        <f t="shared" si="13"/>
        <v>#REF!</v>
      </c>
      <c r="N40" s="33" t="e">
        <f t="shared" si="14"/>
        <v>#REF!</v>
      </c>
      <c r="O40" s="63">
        <f t="shared" si="15"/>
        <v>10</v>
      </c>
      <c r="P40" s="32">
        <f t="shared" si="15"/>
        <v>44.4</v>
      </c>
      <c r="Q40" s="32">
        <f t="shared" si="16"/>
        <v>10</v>
      </c>
      <c r="R40" s="107">
        <v>4</v>
      </c>
    </row>
    <row r="41" spans="1:18" ht="12.75">
      <c r="A41" s="124">
        <v>5</v>
      </c>
      <c r="B41" s="127" t="s">
        <v>96</v>
      </c>
      <c r="C41" s="61" t="s">
        <v>162</v>
      </c>
      <c r="D41" s="21" t="s">
        <v>53</v>
      </c>
      <c r="E41" s="66" t="s">
        <v>163</v>
      </c>
      <c r="F41" s="61" t="s">
        <v>164</v>
      </c>
      <c r="G41" s="84">
        <v>5</v>
      </c>
      <c r="H41" s="32">
        <v>53.6</v>
      </c>
      <c r="I41" s="32">
        <f t="shared" si="11"/>
        <v>7.600000000000001</v>
      </c>
      <c r="J41" s="33">
        <f t="shared" si="12"/>
        <v>12.600000000000001</v>
      </c>
      <c r="K41" s="20"/>
      <c r="L41" s="32"/>
      <c r="M41" s="32"/>
      <c r="N41" s="33"/>
      <c r="O41" s="63">
        <f t="shared" si="15"/>
        <v>5</v>
      </c>
      <c r="P41" s="32"/>
      <c r="Q41" s="32"/>
      <c r="R41" s="107">
        <v>5</v>
      </c>
    </row>
    <row r="42" spans="1:18" ht="12.75">
      <c r="A42" s="124">
        <v>1</v>
      </c>
      <c r="B42" s="127" t="s">
        <v>96</v>
      </c>
      <c r="C42" s="21" t="s">
        <v>70</v>
      </c>
      <c r="D42" s="21" t="s">
        <v>53</v>
      </c>
      <c r="E42" s="21" t="s">
        <v>60</v>
      </c>
      <c r="F42" s="77" t="s">
        <v>155</v>
      </c>
      <c r="G42" s="84">
        <v>100</v>
      </c>
      <c r="H42" s="32"/>
      <c r="I42" s="32">
        <f t="shared" si="11"/>
        <v>0</v>
      </c>
      <c r="J42" s="33">
        <f t="shared" si="12"/>
        <v>100</v>
      </c>
      <c r="K42" s="20"/>
      <c r="L42" s="32"/>
      <c r="M42" s="32"/>
      <c r="N42" s="33"/>
      <c r="O42" s="63">
        <f t="shared" si="15"/>
        <v>100</v>
      </c>
      <c r="P42" s="32"/>
      <c r="Q42" s="32"/>
      <c r="R42" s="107"/>
    </row>
    <row r="43" spans="1:18" ht="12.75">
      <c r="A43" s="124">
        <v>2</v>
      </c>
      <c r="B43" s="127" t="s">
        <v>96</v>
      </c>
      <c r="C43" s="61" t="s">
        <v>72</v>
      </c>
      <c r="D43" s="21" t="s">
        <v>53</v>
      </c>
      <c r="E43" s="21" t="s">
        <v>60</v>
      </c>
      <c r="F43" s="61" t="s">
        <v>140</v>
      </c>
      <c r="G43" s="84">
        <v>100</v>
      </c>
      <c r="H43" s="32"/>
      <c r="I43" s="32">
        <f t="shared" si="11"/>
        <v>0</v>
      </c>
      <c r="J43" s="33">
        <f t="shared" si="12"/>
        <v>100</v>
      </c>
      <c r="K43" s="20"/>
      <c r="L43" s="32"/>
      <c r="M43" s="32" t="e">
        <f t="shared" si="13"/>
        <v>#REF!</v>
      </c>
      <c r="N43" s="33" t="e">
        <f t="shared" si="14"/>
        <v>#REF!</v>
      </c>
      <c r="O43" s="63">
        <f t="shared" si="15"/>
        <v>100</v>
      </c>
      <c r="P43" s="32">
        <f t="shared" si="15"/>
        <v>0</v>
      </c>
      <c r="Q43" s="32">
        <f t="shared" si="16"/>
        <v>100</v>
      </c>
      <c r="R43" s="107"/>
    </row>
    <row r="44" spans="1:18" ht="12.75">
      <c r="A44" s="124">
        <v>4</v>
      </c>
      <c r="B44" s="127" t="s">
        <v>96</v>
      </c>
      <c r="C44" s="61" t="s">
        <v>85</v>
      </c>
      <c r="D44" s="21" t="s">
        <v>53</v>
      </c>
      <c r="E44" s="21" t="s">
        <v>60</v>
      </c>
      <c r="F44" s="61" t="s">
        <v>98</v>
      </c>
      <c r="G44" s="84">
        <v>100</v>
      </c>
      <c r="H44" s="32"/>
      <c r="I44" s="32">
        <f t="shared" si="11"/>
        <v>0</v>
      </c>
      <c r="J44" s="33">
        <f t="shared" si="12"/>
        <v>100</v>
      </c>
      <c r="K44" s="20"/>
      <c r="L44" s="32"/>
      <c r="M44" s="32"/>
      <c r="N44" s="33"/>
      <c r="O44" s="63">
        <f t="shared" si="15"/>
        <v>100</v>
      </c>
      <c r="P44" s="32"/>
      <c r="Q44" s="32"/>
      <c r="R44" s="107"/>
    </row>
    <row r="45" spans="1:18" ht="12.75">
      <c r="A45" s="124">
        <v>6</v>
      </c>
      <c r="B45" s="127" t="s">
        <v>96</v>
      </c>
      <c r="C45" s="101" t="s">
        <v>59</v>
      </c>
      <c r="D45" s="98" t="s">
        <v>53</v>
      </c>
      <c r="E45" s="98" t="s">
        <v>60</v>
      </c>
      <c r="F45" s="101" t="s">
        <v>111</v>
      </c>
      <c r="G45" s="84">
        <v>100</v>
      </c>
      <c r="H45" s="32"/>
      <c r="I45" s="32">
        <f t="shared" si="11"/>
        <v>0</v>
      </c>
      <c r="J45" s="33">
        <f t="shared" si="12"/>
        <v>100</v>
      </c>
      <c r="K45" s="20"/>
      <c r="L45" s="32"/>
      <c r="M45" s="32"/>
      <c r="N45" s="33"/>
      <c r="O45" s="63">
        <f t="shared" si="15"/>
        <v>100</v>
      </c>
      <c r="P45" s="32"/>
      <c r="Q45" s="32"/>
      <c r="R45" s="107"/>
    </row>
    <row r="46" spans="1:18" ht="12.75">
      <c r="A46" s="124">
        <v>7</v>
      </c>
      <c r="B46" s="127" t="s">
        <v>96</v>
      </c>
      <c r="C46" s="101" t="s">
        <v>70</v>
      </c>
      <c r="D46" s="98" t="s">
        <v>53</v>
      </c>
      <c r="E46" s="98" t="s">
        <v>60</v>
      </c>
      <c r="F46" s="101" t="s">
        <v>126</v>
      </c>
      <c r="G46" s="84">
        <v>100</v>
      </c>
      <c r="H46" s="32"/>
      <c r="I46" s="32">
        <f t="shared" si="11"/>
        <v>0</v>
      </c>
      <c r="J46" s="33">
        <f t="shared" si="12"/>
        <v>100</v>
      </c>
      <c r="K46" s="20"/>
      <c r="L46" s="32"/>
      <c r="M46" s="32" t="e">
        <f t="shared" si="13"/>
        <v>#REF!</v>
      </c>
      <c r="N46" s="33" t="e">
        <f t="shared" si="14"/>
        <v>#REF!</v>
      </c>
      <c r="O46" s="63">
        <f t="shared" si="15"/>
        <v>100</v>
      </c>
      <c r="P46" s="32">
        <f t="shared" si="15"/>
        <v>0</v>
      </c>
      <c r="Q46" s="32">
        <f t="shared" si="16"/>
        <v>100</v>
      </c>
      <c r="R46" s="22"/>
    </row>
    <row r="47" spans="1:18" ht="13.5" thickBot="1">
      <c r="A47" s="124">
        <v>8</v>
      </c>
      <c r="B47" s="127" t="s">
        <v>96</v>
      </c>
      <c r="C47" s="101" t="s">
        <v>151</v>
      </c>
      <c r="D47" s="98" t="s">
        <v>53</v>
      </c>
      <c r="E47" s="98" t="s">
        <v>60</v>
      </c>
      <c r="F47" s="101" t="s">
        <v>107</v>
      </c>
      <c r="G47" s="84">
        <v>100</v>
      </c>
      <c r="H47" s="32"/>
      <c r="I47" s="32">
        <f t="shared" si="11"/>
        <v>0</v>
      </c>
      <c r="J47" s="33">
        <f t="shared" si="12"/>
        <v>100</v>
      </c>
      <c r="K47" s="58"/>
      <c r="L47" s="32"/>
      <c r="M47" s="32" t="e">
        <f t="shared" si="13"/>
        <v>#REF!</v>
      </c>
      <c r="N47" s="33" t="e">
        <f t="shared" si="14"/>
        <v>#REF!</v>
      </c>
      <c r="O47" s="63">
        <f t="shared" si="15"/>
        <v>100</v>
      </c>
      <c r="P47" s="32">
        <f t="shared" si="15"/>
        <v>0</v>
      </c>
      <c r="Q47" s="32">
        <f t="shared" si="16"/>
        <v>100</v>
      </c>
      <c r="R47" s="22"/>
    </row>
    <row r="48" spans="1:18" ht="18.75" thickBot="1">
      <c r="A48" s="177" t="s">
        <v>266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9"/>
    </row>
    <row r="49" spans="1:18" ht="15.75">
      <c r="A49" s="20">
        <v>103</v>
      </c>
      <c r="B49" s="68" t="s">
        <v>69</v>
      </c>
      <c r="C49" s="64" t="s">
        <v>75</v>
      </c>
      <c r="D49" s="64" t="s">
        <v>53</v>
      </c>
      <c r="E49" s="69" t="s">
        <v>74</v>
      </c>
      <c r="F49" s="22" t="s">
        <v>88</v>
      </c>
      <c r="G49" s="62">
        <v>0</v>
      </c>
      <c r="H49" s="34">
        <v>47.6</v>
      </c>
      <c r="I49" s="32">
        <f aca="true" t="shared" si="17" ref="I49:I55">IF(H49&gt;$G$8,H49-$G$8,0)</f>
        <v>1.6000000000000014</v>
      </c>
      <c r="J49" s="33">
        <f aca="true" t="shared" si="18" ref="J49:J55">G49+I49</f>
        <v>1.6000000000000014</v>
      </c>
      <c r="K49" s="20"/>
      <c r="L49" s="32"/>
      <c r="M49" s="32" t="e">
        <f aca="true" t="shared" si="19" ref="M49:M54">IF(L49&gt;$K$8,L49-$K$8,0)</f>
        <v>#REF!</v>
      </c>
      <c r="N49" s="33" t="e">
        <f aca="true" t="shared" si="20" ref="N49:N54">IF(L49&gt;$M$8,100,IF(K49=100,100,IF(K49=150,150,K49+M49)))</f>
        <v>#REF!</v>
      </c>
      <c r="O49" s="63">
        <f aca="true" t="shared" si="21" ref="O49:P55">SUM(G49,K49)</f>
        <v>0</v>
      </c>
      <c r="P49" s="32">
        <f t="shared" si="21"/>
        <v>47.6</v>
      </c>
      <c r="Q49" s="32">
        <f aca="true" t="shared" si="22" ref="Q49:Q55">G49+I49</f>
        <v>1.6000000000000014</v>
      </c>
      <c r="R49" s="76">
        <v>1</v>
      </c>
    </row>
    <row r="50" spans="1:18" ht="15.75">
      <c r="A50" s="20">
        <v>106</v>
      </c>
      <c r="B50" s="68" t="s">
        <v>69</v>
      </c>
      <c r="C50" s="60" t="s">
        <v>59</v>
      </c>
      <c r="D50" s="60" t="s">
        <v>53</v>
      </c>
      <c r="E50" s="91" t="s">
        <v>60</v>
      </c>
      <c r="F50" s="22" t="s">
        <v>61</v>
      </c>
      <c r="G50" s="62">
        <v>5</v>
      </c>
      <c r="H50" s="34">
        <v>44.3</v>
      </c>
      <c r="I50" s="32">
        <f t="shared" si="17"/>
        <v>0</v>
      </c>
      <c r="J50" s="33">
        <f t="shared" si="18"/>
        <v>5</v>
      </c>
      <c r="K50" s="20"/>
      <c r="L50" s="32"/>
      <c r="M50" s="32" t="e">
        <f t="shared" si="19"/>
        <v>#REF!</v>
      </c>
      <c r="N50" s="33" t="e">
        <f t="shared" si="20"/>
        <v>#REF!</v>
      </c>
      <c r="O50" s="63">
        <f t="shared" si="21"/>
        <v>5</v>
      </c>
      <c r="P50" s="32">
        <f t="shared" si="21"/>
        <v>44.3</v>
      </c>
      <c r="Q50" s="32">
        <f t="shared" si="22"/>
        <v>5</v>
      </c>
      <c r="R50" s="76">
        <v>2</v>
      </c>
    </row>
    <row r="51" spans="1:18" ht="15.75">
      <c r="A51" s="20">
        <v>107</v>
      </c>
      <c r="B51" s="68" t="s">
        <v>69</v>
      </c>
      <c r="C51" s="90" t="s">
        <v>67</v>
      </c>
      <c r="D51" s="90" t="s">
        <v>53</v>
      </c>
      <c r="E51" s="91" t="s">
        <v>74</v>
      </c>
      <c r="F51" s="77" t="s">
        <v>91</v>
      </c>
      <c r="G51" s="62">
        <v>5</v>
      </c>
      <c r="H51" s="34">
        <v>48.7</v>
      </c>
      <c r="I51" s="32">
        <f t="shared" si="17"/>
        <v>2.700000000000003</v>
      </c>
      <c r="J51" s="33">
        <f t="shared" si="18"/>
        <v>7.700000000000003</v>
      </c>
      <c r="K51" s="20"/>
      <c r="L51" s="32"/>
      <c r="M51" s="32" t="e">
        <f t="shared" si="19"/>
        <v>#REF!</v>
      </c>
      <c r="N51" s="33" t="e">
        <f t="shared" si="20"/>
        <v>#REF!</v>
      </c>
      <c r="O51" s="63">
        <f t="shared" si="21"/>
        <v>5</v>
      </c>
      <c r="P51" s="32">
        <f t="shared" si="21"/>
        <v>48.7</v>
      </c>
      <c r="Q51" s="32">
        <f t="shared" si="22"/>
        <v>7.700000000000003</v>
      </c>
      <c r="R51" s="76">
        <v>3</v>
      </c>
    </row>
    <row r="52" spans="1:18" ht="12.75">
      <c r="A52" s="20">
        <v>102</v>
      </c>
      <c r="B52" s="68" t="s">
        <v>69</v>
      </c>
      <c r="C52" s="90" t="s">
        <v>216</v>
      </c>
      <c r="D52" s="90" t="s">
        <v>53</v>
      </c>
      <c r="E52" s="128" t="s">
        <v>74</v>
      </c>
      <c r="F52" s="77" t="s">
        <v>108</v>
      </c>
      <c r="G52" s="62">
        <v>5</v>
      </c>
      <c r="H52" s="34">
        <v>50.6</v>
      </c>
      <c r="I52" s="32">
        <f t="shared" si="17"/>
        <v>4.600000000000001</v>
      </c>
      <c r="J52" s="33">
        <f t="shared" si="18"/>
        <v>9.600000000000001</v>
      </c>
      <c r="K52" s="20"/>
      <c r="L52" s="32"/>
      <c r="M52" s="32" t="e">
        <f t="shared" si="19"/>
        <v>#REF!</v>
      </c>
      <c r="N52" s="33" t="e">
        <f t="shared" si="20"/>
        <v>#REF!</v>
      </c>
      <c r="O52" s="63">
        <f t="shared" si="21"/>
        <v>5</v>
      </c>
      <c r="P52" s="32">
        <f t="shared" si="21"/>
        <v>50.6</v>
      </c>
      <c r="Q52" s="32">
        <f t="shared" si="22"/>
        <v>9.600000000000001</v>
      </c>
      <c r="R52" s="107">
        <v>4</v>
      </c>
    </row>
    <row r="53" spans="1:18" ht="12.75">
      <c r="A53" s="99">
        <v>101</v>
      </c>
      <c r="B53" s="68" t="s">
        <v>69</v>
      </c>
      <c r="C53" s="64" t="s">
        <v>54</v>
      </c>
      <c r="D53" s="64" t="s">
        <v>53</v>
      </c>
      <c r="E53" s="98" t="s">
        <v>163</v>
      </c>
      <c r="F53" s="22" t="s">
        <v>105</v>
      </c>
      <c r="G53" s="62">
        <v>100</v>
      </c>
      <c r="H53" s="34"/>
      <c r="I53" s="32">
        <f t="shared" si="17"/>
        <v>0</v>
      </c>
      <c r="J53" s="33">
        <f t="shared" si="18"/>
        <v>100</v>
      </c>
      <c r="K53" s="20"/>
      <c r="L53" s="32"/>
      <c r="M53" s="32"/>
      <c r="N53" s="33"/>
      <c r="O53" s="63">
        <f t="shared" si="21"/>
        <v>100</v>
      </c>
      <c r="P53" s="32">
        <f t="shared" si="21"/>
        <v>0</v>
      </c>
      <c r="Q53" s="32">
        <f t="shared" si="22"/>
        <v>100</v>
      </c>
      <c r="R53" s="107"/>
    </row>
    <row r="54" spans="1:18" ht="12.75">
      <c r="A54" s="20">
        <v>104</v>
      </c>
      <c r="B54" s="68" t="s">
        <v>69</v>
      </c>
      <c r="C54" s="90" t="s">
        <v>52</v>
      </c>
      <c r="D54" s="90" t="s">
        <v>53</v>
      </c>
      <c r="E54" s="128" t="s">
        <v>163</v>
      </c>
      <c r="F54" s="77" t="s">
        <v>95</v>
      </c>
      <c r="G54" s="62">
        <v>100</v>
      </c>
      <c r="H54" s="34"/>
      <c r="I54" s="32">
        <f t="shared" si="17"/>
        <v>0</v>
      </c>
      <c r="J54" s="33">
        <f t="shared" si="18"/>
        <v>100</v>
      </c>
      <c r="K54" s="20"/>
      <c r="L54" s="32"/>
      <c r="M54" s="32" t="e">
        <f t="shared" si="19"/>
        <v>#REF!</v>
      </c>
      <c r="N54" s="33" t="e">
        <f t="shared" si="20"/>
        <v>#REF!</v>
      </c>
      <c r="O54" s="63">
        <f t="shared" si="21"/>
        <v>100</v>
      </c>
      <c r="P54" s="32">
        <f t="shared" si="21"/>
        <v>0</v>
      </c>
      <c r="Q54" s="32">
        <f t="shared" si="22"/>
        <v>100</v>
      </c>
      <c r="R54" s="107"/>
    </row>
    <row r="55" spans="1:18" ht="13.5" thickBot="1">
      <c r="A55" s="20">
        <v>105</v>
      </c>
      <c r="B55" s="68" t="s">
        <v>69</v>
      </c>
      <c r="C55" s="64" t="s">
        <v>52</v>
      </c>
      <c r="D55" s="64" t="s">
        <v>53</v>
      </c>
      <c r="E55" s="69" t="s">
        <v>74</v>
      </c>
      <c r="F55" s="22" t="s">
        <v>58</v>
      </c>
      <c r="G55" s="62">
        <v>100</v>
      </c>
      <c r="H55" s="34"/>
      <c r="I55" s="32">
        <f t="shared" si="17"/>
        <v>0</v>
      </c>
      <c r="J55" s="33">
        <f t="shared" si="18"/>
        <v>100</v>
      </c>
      <c r="K55" s="20"/>
      <c r="L55" s="32"/>
      <c r="M55" s="32"/>
      <c r="N55" s="33"/>
      <c r="O55" s="63">
        <f>SUM(G55,K55)</f>
        <v>100</v>
      </c>
      <c r="P55" s="32">
        <f t="shared" si="21"/>
        <v>0</v>
      </c>
      <c r="Q55" s="32">
        <f t="shared" si="22"/>
        <v>100</v>
      </c>
      <c r="R55" s="107"/>
    </row>
    <row r="56" spans="1:18" ht="18.75" thickBot="1">
      <c r="A56" s="177" t="s">
        <v>267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9"/>
    </row>
    <row r="57" spans="1:18" ht="15.75">
      <c r="A57" s="17">
        <v>204</v>
      </c>
      <c r="B57" s="108" t="s">
        <v>65</v>
      </c>
      <c r="C57" s="161" t="s">
        <v>52</v>
      </c>
      <c r="D57" s="161" t="s">
        <v>53</v>
      </c>
      <c r="E57" s="162" t="s">
        <v>74</v>
      </c>
      <c r="F57" s="19" t="s">
        <v>84</v>
      </c>
      <c r="G57" s="109">
        <v>0</v>
      </c>
      <c r="H57" s="110">
        <v>44.5</v>
      </c>
      <c r="I57" s="31">
        <f aca="true" t="shared" si="23" ref="I57:I63">IF(H57&gt;$G$8,H57-$G$8,0)</f>
        <v>0</v>
      </c>
      <c r="J57" s="103">
        <f aca="true" t="shared" si="24" ref="J57:J63">G57+I57</f>
        <v>0</v>
      </c>
      <c r="K57" s="17"/>
      <c r="L57" s="31"/>
      <c r="M57" s="31" t="e">
        <f>IF(L57&gt;$K$8,L57-$K$8,0)</f>
        <v>#REF!</v>
      </c>
      <c r="N57" s="103" t="e">
        <f>IF(L57&gt;$M$8,100,IF(K57=100,100,IF(K57=150,150,K57+M57)))</f>
        <v>#REF!</v>
      </c>
      <c r="O57" s="111">
        <f aca="true" t="shared" si="25" ref="O57:O63">SUM(G57,K57)</f>
        <v>0</v>
      </c>
      <c r="P57" s="31">
        <f aca="true" t="shared" si="26" ref="P57:P63">SUM(H57,L57)</f>
        <v>44.5</v>
      </c>
      <c r="Q57" s="31">
        <f aca="true" t="shared" si="27" ref="Q57:Q63">G57+I57</f>
        <v>0</v>
      </c>
      <c r="R57" s="112">
        <v>1</v>
      </c>
    </row>
    <row r="58" spans="1:18" ht="15.75">
      <c r="A58" s="20">
        <v>201</v>
      </c>
      <c r="B58" s="68" t="s">
        <v>65</v>
      </c>
      <c r="C58" s="90" t="s">
        <v>78</v>
      </c>
      <c r="D58" s="90" t="s">
        <v>53</v>
      </c>
      <c r="E58" s="91" t="s">
        <v>74</v>
      </c>
      <c r="F58" s="77" t="s">
        <v>66</v>
      </c>
      <c r="G58" s="62">
        <v>0</v>
      </c>
      <c r="H58" s="67">
        <v>45.5</v>
      </c>
      <c r="I58" s="32">
        <f t="shared" si="23"/>
        <v>0</v>
      </c>
      <c r="J58" s="33">
        <f t="shared" si="24"/>
        <v>0</v>
      </c>
      <c r="K58" s="20"/>
      <c r="L58" s="32"/>
      <c r="M58" s="32" t="e">
        <f>IF(L58&gt;$K$8,L58-$K$8,0)</f>
        <v>#REF!</v>
      </c>
      <c r="N58" s="33" t="e">
        <f>IF(L58&gt;$M$8,100,IF(K58=100,100,IF(K58=150,150,K58+M58)))</f>
        <v>#REF!</v>
      </c>
      <c r="O58" s="63">
        <f t="shared" si="25"/>
        <v>0</v>
      </c>
      <c r="P58" s="32">
        <f t="shared" si="26"/>
        <v>45.5</v>
      </c>
      <c r="Q58" s="32">
        <f t="shared" si="27"/>
        <v>0</v>
      </c>
      <c r="R58" s="76">
        <v>2</v>
      </c>
    </row>
    <row r="59" spans="1:18" ht="15.75">
      <c r="A59" s="20">
        <v>205</v>
      </c>
      <c r="B59" s="68" t="s">
        <v>65</v>
      </c>
      <c r="C59" s="90" t="s">
        <v>223</v>
      </c>
      <c r="D59" s="60" t="s">
        <v>53</v>
      </c>
      <c r="E59" s="91" t="s">
        <v>74</v>
      </c>
      <c r="F59" s="22" t="s">
        <v>77</v>
      </c>
      <c r="G59" s="62">
        <v>0</v>
      </c>
      <c r="H59" s="67">
        <v>47.5</v>
      </c>
      <c r="I59" s="32">
        <f t="shared" si="23"/>
        <v>1.5</v>
      </c>
      <c r="J59" s="33">
        <f t="shared" si="24"/>
        <v>1.5</v>
      </c>
      <c r="K59" s="20"/>
      <c r="L59" s="32"/>
      <c r="M59" s="32" t="e">
        <f>IF(L59&gt;$K$8,L59-$K$8,0)</f>
        <v>#REF!</v>
      </c>
      <c r="N59" s="33" t="e">
        <f>IF(L59&gt;$M$8,100,IF(K59=100,100,IF(K59=150,150,K59+M59)))</f>
        <v>#REF!</v>
      </c>
      <c r="O59" s="63">
        <f t="shared" si="25"/>
        <v>0</v>
      </c>
      <c r="P59" s="32">
        <f t="shared" si="26"/>
        <v>47.5</v>
      </c>
      <c r="Q59" s="32">
        <f t="shared" si="27"/>
        <v>1.5</v>
      </c>
      <c r="R59" s="76">
        <v>3</v>
      </c>
    </row>
    <row r="60" spans="1:18" ht="12.75">
      <c r="A60" s="99">
        <v>207</v>
      </c>
      <c r="B60" s="68" t="s">
        <v>65</v>
      </c>
      <c r="C60" s="60" t="s">
        <v>216</v>
      </c>
      <c r="D60" s="60" t="s">
        <v>53</v>
      </c>
      <c r="E60" s="91" t="s">
        <v>86</v>
      </c>
      <c r="F60" s="22" t="s">
        <v>102</v>
      </c>
      <c r="G60" s="62">
        <v>0</v>
      </c>
      <c r="H60" s="67">
        <v>49.6</v>
      </c>
      <c r="I60" s="32">
        <f t="shared" si="23"/>
        <v>3.6000000000000014</v>
      </c>
      <c r="J60" s="33">
        <f t="shared" si="24"/>
        <v>3.6000000000000014</v>
      </c>
      <c r="K60" s="20"/>
      <c r="L60" s="32"/>
      <c r="M60" s="32" t="e">
        <f>IF(L60&gt;$K$8,L60-$K$8,0)</f>
        <v>#REF!</v>
      </c>
      <c r="N60" s="33" t="e">
        <f>IF(L60&gt;$M$8,100,IF(K60=100,100,IF(K60=150,150,K60+M60)))</f>
        <v>#REF!</v>
      </c>
      <c r="O60" s="63">
        <f t="shared" si="25"/>
        <v>0</v>
      </c>
      <c r="P60" s="32">
        <f t="shared" si="26"/>
        <v>49.6</v>
      </c>
      <c r="Q60" s="32">
        <f t="shared" si="27"/>
        <v>3.6000000000000014</v>
      </c>
      <c r="R60" s="107">
        <v>4</v>
      </c>
    </row>
    <row r="61" spans="1:18" ht="12.75">
      <c r="A61" s="99">
        <v>206</v>
      </c>
      <c r="B61" s="68" t="s">
        <v>65</v>
      </c>
      <c r="C61" s="60" t="s">
        <v>67</v>
      </c>
      <c r="D61" s="60" t="s">
        <v>53</v>
      </c>
      <c r="E61" s="91" t="s">
        <v>74</v>
      </c>
      <c r="F61" s="22" t="s">
        <v>68</v>
      </c>
      <c r="G61" s="62">
        <v>0</v>
      </c>
      <c r="H61" s="67">
        <v>49.9</v>
      </c>
      <c r="I61" s="32">
        <f t="shared" si="23"/>
        <v>3.8999999999999986</v>
      </c>
      <c r="J61" s="33">
        <f t="shared" si="24"/>
        <v>3.8999999999999986</v>
      </c>
      <c r="K61" s="20"/>
      <c r="L61" s="32"/>
      <c r="M61" s="32"/>
      <c r="N61" s="33"/>
      <c r="O61" s="63">
        <f t="shared" si="25"/>
        <v>0</v>
      </c>
      <c r="P61" s="32">
        <f t="shared" si="26"/>
        <v>49.9</v>
      </c>
      <c r="Q61" s="32">
        <f t="shared" si="27"/>
        <v>3.8999999999999986</v>
      </c>
      <c r="R61" s="107">
        <v>5</v>
      </c>
    </row>
    <row r="62" spans="1:18" ht="12.75">
      <c r="A62" s="99">
        <v>202</v>
      </c>
      <c r="B62" s="68" t="s">
        <v>65</v>
      </c>
      <c r="C62" s="60" t="s">
        <v>72</v>
      </c>
      <c r="D62" s="60" t="s">
        <v>53</v>
      </c>
      <c r="E62" s="91" t="s">
        <v>74</v>
      </c>
      <c r="F62" s="22" t="s">
        <v>169</v>
      </c>
      <c r="G62" s="62">
        <v>100</v>
      </c>
      <c r="H62" s="67"/>
      <c r="I62" s="32">
        <f t="shared" si="23"/>
        <v>0</v>
      </c>
      <c r="J62" s="33">
        <f t="shared" si="24"/>
        <v>100</v>
      </c>
      <c r="K62" s="20"/>
      <c r="L62" s="32"/>
      <c r="M62" s="32"/>
      <c r="N62" s="33"/>
      <c r="O62" s="63">
        <f t="shared" si="25"/>
        <v>100</v>
      </c>
      <c r="P62" s="32">
        <f t="shared" si="26"/>
        <v>0</v>
      </c>
      <c r="Q62" s="32">
        <f t="shared" si="27"/>
        <v>100</v>
      </c>
      <c r="R62" s="107"/>
    </row>
    <row r="63" spans="1:18" ht="13.5" thickBot="1">
      <c r="A63" s="147">
        <v>203</v>
      </c>
      <c r="B63" s="114" t="s">
        <v>65</v>
      </c>
      <c r="C63" s="151" t="s">
        <v>223</v>
      </c>
      <c r="D63" s="151" t="s">
        <v>53</v>
      </c>
      <c r="E63" s="149" t="s">
        <v>176</v>
      </c>
      <c r="F63" s="116" t="s">
        <v>79</v>
      </c>
      <c r="G63" s="117">
        <v>100</v>
      </c>
      <c r="H63" s="118"/>
      <c r="I63" s="119">
        <f t="shared" si="23"/>
        <v>0</v>
      </c>
      <c r="J63" s="120">
        <f t="shared" si="24"/>
        <v>100</v>
      </c>
      <c r="K63" s="113"/>
      <c r="L63" s="119"/>
      <c r="M63" s="119"/>
      <c r="N63" s="120"/>
      <c r="O63" s="121">
        <f t="shared" si="25"/>
        <v>100</v>
      </c>
      <c r="P63" s="119">
        <f t="shared" si="26"/>
        <v>0</v>
      </c>
      <c r="Q63" s="119">
        <f t="shared" si="27"/>
        <v>100</v>
      </c>
      <c r="R63" s="152"/>
    </row>
  </sheetData>
  <sheetProtection/>
  <mergeCells count="4">
    <mergeCell ref="A56:R56"/>
    <mergeCell ref="A10:R10"/>
    <mergeCell ref="A36:R36"/>
    <mergeCell ref="A48:R48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7"/>
  <sheetViews>
    <sheetView zoomScale="94" zoomScaleNormal="94" zoomScalePageLayoutView="0" workbookViewId="0" topLeftCell="A1">
      <pane ySplit="9" topLeftCell="BM22" activePane="bottomLeft" state="frozen"/>
      <selection pane="topLeft" activeCell="A1" sqref="A1"/>
      <selection pane="bottomLeft" activeCell="C7" sqref="C7"/>
    </sheetView>
  </sheetViews>
  <sheetFormatPr defaultColWidth="9.00390625" defaultRowHeight="12.75" outlineLevelRow="1"/>
  <cols>
    <col min="1" max="1" width="4.375" style="0" customWidth="1"/>
    <col min="2" max="2" width="26.00390625" style="0" customWidth="1"/>
    <col min="3" max="3" width="16.00390625" style="0" customWidth="1"/>
    <col min="4" max="4" width="16.125" style="0" customWidth="1"/>
    <col min="5" max="5" width="6.625" style="0" customWidth="1"/>
    <col min="6" max="6" width="10.25390625" style="0" customWidth="1"/>
    <col min="7" max="7" width="9.375" style="0" hidden="1" customWidth="1"/>
    <col min="8" max="8" width="11.625" style="0" customWidth="1"/>
    <col min="9" max="9" width="5.125" style="0" hidden="1" customWidth="1"/>
    <col min="10" max="10" width="6.75390625" style="0" hidden="1" customWidth="1"/>
    <col min="11" max="11" width="6.625" style="0" hidden="1" customWidth="1"/>
    <col min="12" max="12" width="8.25390625" style="0" hidden="1" customWidth="1"/>
    <col min="13" max="13" width="8.75390625" style="0" hidden="1" customWidth="1"/>
    <col min="14" max="14" width="7.625" style="0" hidden="1" customWidth="1"/>
    <col min="15" max="15" width="5.25390625" style="0" hidden="1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0"/>
    </row>
    <row r="3" spans="1:17" ht="18">
      <c r="A3" s="35" t="s">
        <v>12</v>
      </c>
      <c r="B3" s="40"/>
      <c r="C3" s="41" t="str">
        <f>Дебют!C3</f>
        <v>Любовь Зворыгина, Екатерина Кирьянова, Анна Кудрина, Ольга Дружинина</v>
      </c>
      <c r="D3" s="41"/>
      <c r="E3" s="39"/>
      <c r="F3" s="70" t="s">
        <v>83</v>
      </c>
      <c r="G3" s="36"/>
      <c r="H3" s="36"/>
      <c r="I3" s="36"/>
      <c r="J3" s="36"/>
      <c r="K3" s="36"/>
      <c r="L3" s="36"/>
      <c r="M3" s="36"/>
      <c r="N3" s="36" t="s">
        <v>7</v>
      </c>
      <c r="O3" s="12"/>
      <c r="P3" s="10"/>
      <c r="Q3" s="30"/>
    </row>
    <row r="4" spans="1:17" ht="12.75">
      <c r="A4" s="36" t="s">
        <v>11</v>
      </c>
      <c r="B4" s="36"/>
      <c r="C4" s="78">
        <f>Дебют!C4</f>
        <v>40258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30"/>
    </row>
    <row r="5" spans="1:17" ht="12.75">
      <c r="A5" s="36" t="s">
        <v>32</v>
      </c>
      <c r="B5" s="36"/>
      <c r="C5" s="48">
        <f>Титул!C16</f>
        <v>110</v>
      </c>
      <c r="D5" s="36"/>
      <c r="E5" s="36"/>
      <c r="F5" s="35"/>
      <c r="G5" s="36"/>
      <c r="H5" s="36"/>
      <c r="I5" s="37">
        <f>Дебют!H6</f>
        <v>3.55</v>
      </c>
      <c r="J5" s="36"/>
      <c r="K5" s="35" t="s">
        <v>15</v>
      </c>
      <c r="L5" s="36"/>
      <c r="M5" s="37">
        <f>Дебют!M5</f>
        <v>0</v>
      </c>
      <c r="N5" s="36"/>
      <c r="O5" s="36"/>
      <c r="P5" s="9"/>
      <c r="Q5" s="30"/>
    </row>
    <row r="6" spans="1:17" ht="12.75">
      <c r="A6" s="35" t="s">
        <v>33</v>
      </c>
      <c r="B6" s="36"/>
      <c r="C6" s="44"/>
      <c r="D6" s="36"/>
      <c r="E6" s="36"/>
      <c r="F6" s="36"/>
      <c r="G6" s="36"/>
      <c r="H6" s="36"/>
      <c r="I6" s="38" t="e">
        <f>Дебют!#REF!</f>
        <v>#REF!</v>
      </c>
      <c r="J6" s="36"/>
      <c r="K6" s="36" t="s">
        <v>8</v>
      </c>
      <c r="L6" s="36"/>
      <c r="M6" s="38">
        <f>Дебют!M6</f>
        <v>0</v>
      </c>
      <c r="N6" s="36"/>
      <c r="O6" s="36"/>
      <c r="P6" s="9"/>
      <c r="Q6" s="30"/>
    </row>
    <row r="7" spans="1:17" ht="14.25">
      <c r="A7" s="36" t="s">
        <v>30</v>
      </c>
      <c r="B7" s="36"/>
      <c r="C7" s="102">
        <v>17</v>
      </c>
      <c r="D7" s="36"/>
      <c r="E7" s="36"/>
      <c r="F7" s="36"/>
      <c r="G7" s="39"/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30"/>
    </row>
    <row r="8" spans="1:17" ht="21" thickBot="1">
      <c r="A8" s="13" t="s">
        <v>34</v>
      </c>
      <c r="B8" s="11"/>
      <c r="C8" s="11"/>
      <c r="D8" s="11"/>
      <c r="E8" s="11"/>
      <c r="F8" s="11"/>
      <c r="G8" s="46">
        <f>Дебют!G8</f>
        <v>30</v>
      </c>
      <c r="H8" s="47"/>
      <c r="I8" s="46">
        <f>Дебют!I8</f>
        <v>45</v>
      </c>
      <c r="J8" s="47"/>
      <c r="K8" s="46">
        <f>Дебют!K8</f>
        <v>0</v>
      </c>
      <c r="L8" s="47"/>
      <c r="M8" s="46">
        <f>Дебют!M8</f>
        <v>0</v>
      </c>
      <c r="N8" s="9"/>
      <c r="O8" s="9"/>
      <c r="P8" s="9"/>
      <c r="Q8" s="30"/>
    </row>
    <row r="9" spans="1:16" ht="93.75" customHeight="1" thickBot="1">
      <c r="A9" s="14" t="s">
        <v>16</v>
      </c>
      <c r="B9" s="15" t="s">
        <v>29</v>
      </c>
      <c r="C9" s="15" t="s">
        <v>18</v>
      </c>
      <c r="D9" s="16" t="s">
        <v>19</v>
      </c>
      <c r="E9" s="25" t="s">
        <v>20</v>
      </c>
      <c r="F9" s="23" t="s">
        <v>21</v>
      </c>
      <c r="G9" s="23" t="s">
        <v>22</v>
      </c>
      <c r="H9" s="26" t="s">
        <v>23</v>
      </c>
      <c r="I9" s="25" t="s">
        <v>20</v>
      </c>
      <c r="J9" s="23" t="s">
        <v>21</v>
      </c>
      <c r="K9" s="23" t="s">
        <v>22</v>
      </c>
      <c r="L9" s="26" t="s">
        <v>23</v>
      </c>
      <c r="M9" s="24" t="s">
        <v>27</v>
      </c>
      <c r="N9" s="23" t="s">
        <v>24</v>
      </c>
      <c r="O9" s="23" t="s">
        <v>28</v>
      </c>
      <c r="P9" s="43" t="s">
        <v>25</v>
      </c>
    </row>
    <row r="10" spans="1:16" ht="18">
      <c r="A10" s="134"/>
      <c r="B10" s="136" t="s">
        <v>130</v>
      </c>
      <c r="C10" s="18"/>
      <c r="D10" s="19"/>
      <c r="E10" s="134">
        <f>E11+E12+E13</f>
        <v>5</v>
      </c>
      <c r="F10" s="51">
        <v>91.6</v>
      </c>
      <c r="G10" s="50"/>
      <c r="H10" s="135">
        <f>E10+F10</f>
        <v>96.6</v>
      </c>
      <c r="I10" s="49" t="e">
        <f>SUM(I11:I13)</f>
        <v>#REF!</v>
      </c>
      <c r="J10" s="51" t="e">
        <f>SUM(J11:J13)</f>
        <v>#REF!</v>
      </c>
      <c r="K10" s="50"/>
      <c r="L10" s="135" t="e">
        <f>SUM(L11:L13)</f>
        <v>#REF!</v>
      </c>
      <c r="M10" s="49" t="e">
        <f>SUM(M11:M13)</f>
        <v>#REF!</v>
      </c>
      <c r="N10" s="51" t="e">
        <f>SUM(N11:N13)</f>
        <v>#REF!</v>
      </c>
      <c r="O10" s="51" t="e">
        <f>SUM(O11:O13)</f>
        <v>#REF!</v>
      </c>
      <c r="P10" s="137">
        <v>1</v>
      </c>
    </row>
    <row r="11" spans="1:16" ht="12.75" customHeight="1" outlineLevel="1">
      <c r="A11" s="29"/>
      <c r="B11" s="21" t="s">
        <v>85</v>
      </c>
      <c r="C11" s="21" t="s">
        <v>60</v>
      </c>
      <c r="D11" s="21" t="s">
        <v>98</v>
      </c>
      <c r="E11" s="20">
        <v>0</v>
      </c>
      <c r="F11" s="21"/>
      <c r="G11" s="32"/>
      <c r="H11" s="33"/>
      <c r="I11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11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11" s="32" t="e">
        <f aca="true" t="shared" si="0" ref="K11:K27">IF(J11&gt;$K$8,J11-$K$8,0)</f>
        <v>#REF!</v>
      </c>
      <c r="L11" s="33" t="e">
        <f>IF(J11&gt;$M$8,100,IF(I11=100,100,IF(I11=150,150,I11+K11)))</f>
        <v>#REF!</v>
      </c>
      <c r="M11" s="20" t="e">
        <f aca="true" t="shared" si="1" ref="M11:N13">SUM(E11,I11)</f>
        <v>#REF!</v>
      </c>
      <c r="N11" s="32" t="e">
        <f t="shared" si="1"/>
        <v>#REF!</v>
      </c>
      <c r="O11" s="32" t="e">
        <f>SUM(H11,L11)</f>
        <v>#REF!</v>
      </c>
      <c r="P11" s="52"/>
    </row>
    <row r="12" spans="1:16" ht="12.75" customHeight="1" outlineLevel="1">
      <c r="A12" s="29"/>
      <c r="B12" s="61" t="s">
        <v>67</v>
      </c>
      <c r="C12" s="21" t="s">
        <v>74</v>
      </c>
      <c r="D12" s="21" t="s">
        <v>68</v>
      </c>
      <c r="E12" s="20">
        <v>5</v>
      </c>
      <c r="F12" s="21"/>
      <c r="G12" s="32"/>
      <c r="H12" s="33"/>
      <c r="I12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12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12" s="32" t="e">
        <f t="shared" si="0"/>
        <v>#REF!</v>
      </c>
      <c r="L12" s="33" t="e">
        <f>IF(J12&gt;$M$8,100,IF(I12=100,100,IF(I12=150,150,I12+K12)))</f>
        <v>#REF!</v>
      </c>
      <c r="M12" s="20" t="e">
        <f t="shared" si="1"/>
        <v>#REF!</v>
      </c>
      <c r="N12" s="32" t="e">
        <f t="shared" si="1"/>
        <v>#REF!</v>
      </c>
      <c r="O12" s="32" t="e">
        <f>SUM(H12,L12)</f>
        <v>#REF!</v>
      </c>
      <c r="P12" s="52"/>
    </row>
    <row r="13" spans="1:16" ht="12.75" customHeight="1" outlineLevel="1" thickBot="1">
      <c r="A13" s="138"/>
      <c r="B13" s="115" t="s">
        <v>59</v>
      </c>
      <c r="C13" s="115" t="s">
        <v>60</v>
      </c>
      <c r="D13" s="116" t="s">
        <v>111</v>
      </c>
      <c r="E13" s="113">
        <v>0</v>
      </c>
      <c r="F13" s="115"/>
      <c r="G13" s="119"/>
      <c r="H13" s="120"/>
      <c r="I13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13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13" s="119" t="e">
        <f t="shared" si="0"/>
        <v>#REF!</v>
      </c>
      <c r="L13" s="120" t="e">
        <f>IF(J13&gt;$M$8,100,IF(I13=100,100,IF(I13=150,150,I13+K13)))</f>
        <v>#REF!</v>
      </c>
      <c r="M13" s="113" t="e">
        <f t="shared" si="1"/>
        <v>#REF!</v>
      </c>
      <c r="N13" s="119" t="e">
        <f t="shared" si="1"/>
        <v>#REF!</v>
      </c>
      <c r="O13" s="119" t="e">
        <f>SUM(H13,L13)</f>
        <v>#REF!</v>
      </c>
      <c r="P13" s="139"/>
    </row>
    <row r="14" spans="1:16" ht="18">
      <c r="A14" s="134"/>
      <c r="B14" s="136" t="s">
        <v>131</v>
      </c>
      <c r="C14" s="18"/>
      <c r="D14" s="19"/>
      <c r="E14" s="134">
        <f>SUM(E15:E17)</f>
        <v>5</v>
      </c>
      <c r="F14" s="51">
        <v>100.5</v>
      </c>
      <c r="G14" s="50"/>
      <c r="H14" s="135">
        <f>E14+F14</f>
        <v>105.5</v>
      </c>
      <c r="I14" s="49" t="e">
        <f>SUM(I15:I17)</f>
        <v>#N/A</v>
      </c>
      <c r="J14" s="51" t="e">
        <f>SUM(J15:J17)</f>
        <v>#N/A</v>
      </c>
      <c r="K14" s="50"/>
      <c r="L14" s="135" t="e">
        <f>SUM(L15:L17)</f>
        <v>#N/A</v>
      </c>
      <c r="M14" s="49" t="e">
        <f>SUM(M15:M17)</f>
        <v>#N/A</v>
      </c>
      <c r="N14" s="51" t="e">
        <f>SUM(N15:N17)</f>
        <v>#N/A</v>
      </c>
      <c r="O14" s="51" t="e">
        <f>SUM(O15:O17)</f>
        <v>#N/A</v>
      </c>
      <c r="P14" s="137">
        <v>2</v>
      </c>
    </row>
    <row r="15" spans="1:16" ht="12.75" customHeight="1" outlineLevel="1">
      <c r="A15" s="29"/>
      <c r="B15" s="21" t="s">
        <v>72</v>
      </c>
      <c r="C15" s="21" t="s">
        <v>60</v>
      </c>
      <c r="D15" s="22" t="s">
        <v>140</v>
      </c>
      <c r="E15" s="20">
        <v>0</v>
      </c>
      <c r="F15" s="21"/>
      <c r="G15" s="32"/>
      <c r="H15" s="53"/>
      <c r="I15" s="20" t="e">
        <f>IF($A11&lt;100,VLOOKUP($A11,Дебют!$A$10:$Q$38,10,FALSE),IF($A11&lt;200,VLOOKUP($A11,Прогресс!$A$10:$Q$45,10,FALSE),IF($A11&lt;300,VLOOKUP($A11,#REF!,10,FALSE),VLOOKUP($A11,Сумма!$A$5:$M$45,10,FALSE))))</f>
        <v>#N/A</v>
      </c>
      <c r="J15" s="21" t="e">
        <f>IF($A11&lt;100,VLOOKUP($A11,Дебют!$A$10:$Q$38,11,FALSE),IF($A11&lt;200,VLOOKUP($A11,Прогресс!$A$10:$Q$45,11,FALSE),IF($A11&lt;300,VLOOKUP($A11,#REF!,11,FALSE),VLOOKUP($A11,Сумма!$A$5:$M$45,11,FALSE))))</f>
        <v>#N/A</v>
      </c>
      <c r="K15" s="32" t="e">
        <f t="shared" si="0"/>
        <v>#N/A</v>
      </c>
      <c r="L15" s="33" t="e">
        <f>IF(J15&gt;$M$8,100,IF(I15=100,100,IF(I15=150,150,I15+K15)))</f>
        <v>#N/A</v>
      </c>
      <c r="M15" s="20" t="e">
        <f aca="true" t="shared" si="2" ref="M15:N17">SUM(E15,I15)</f>
        <v>#N/A</v>
      </c>
      <c r="N15" s="32" t="e">
        <f t="shared" si="2"/>
        <v>#N/A</v>
      </c>
      <c r="O15" s="32" t="e">
        <f>SUM(H15,L15)</f>
        <v>#N/A</v>
      </c>
      <c r="P15" s="52"/>
    </row>
    <row r="16" spans="1:16" ht="12.75" customHeight="1" outlineLevel="1">
      <c r="A16" s="29"/>
      <c r="B16" s="21" t="s">
        <v>162</v>
      </c>
      <c r="C16" s="21" t="s">
        <v>163</v>
      </c>
      <c r="D16" s="21" t="s">
        <v>164</v>
      </c>
      <c r="E16" s="20">
        <v>0</v>
      </c>
      <c r="F16" s="21"/>
      <c r="G16" s="32"/>
      <c r="H16" s="53"/>
      <c r="I16" s="20" t="e">
        <f>IF($A12&lt;100,VLOOKUP($A12,Дебют!$A$10:$Q$38,10,FALSE),IF($A12&lt;200,VLOOKUP($A12,Прогресс!$A$10:$Q$45,10,FALSE),IF($A12&lt;300,VLOOKUP($A12,#REF!,10,FALSE),VLOOKUP($A12,Сумма!$A$5:$M$45,10,FALSE))))</f>
        <v>#N/A</v>
      </c>
      <c r="J16" s="21" t="e">
        <f>IF($A12&lt;100,VLOOKUP($A12,Дебют!$A$10:$Q$38,11,FALSE),IF($A12&lt;200,VLOOKUP($A12,Прогресс!$A$10:$Q$45,11,FALSE),IF($A12&lt;300,VLOOKUP($A12,#REF!,11,FALSE),VLOOKUP($A12,Сумма!$A$5:$M$45,11,FALSE))))</f>
        <v>#N/A</v>
      </c>
      <c r="K16" s="32" t="e">
        <f t="shared" si="0"/>
        <v>#N/A</v>
      </c>
      <c r="L16" s="33" t="e">
        <f>IF(J16&gt;$M$8,100,IF(I16=100,100,IF(I16=150,150,I16+K16)))</f>
        <v>#N/A</v>
      </c>
      <c r="M16" s="20" t="e">
        <f t="shared" si="2"/>
        <v>#N/A</v>
      </c>
      <c r="N16" s="32" t="e">
        <f t="shared" si="2"/>
        <v>#N/A</v>
      </c>
      <c r="O16" s="32" t="e">
        <f>SUM(H16,L16)</f>
        <v>#N/A</v>
      </c>
      <c r="P16" s="52"/>
    </row>
    <row r="17" spans="1:16" ht="12.75" customHeight="1" outlineLevel="1" thickBot="1">
      <c r="A17" s="138"/>
      <c r="B17" s="115" t="s">
        <v>85</v>
      </c>
      <c r="C17" s="115" t="s">
        <v>74</v>
      </c>
      <c r="D17" s="116" t="s">
        <v>92</v>
      </c>
      <c r="E17" s="113">
        <v>5</v>
      </c>
      <c r="F17" s="115"/>
      <c r="G17" s="119"/>
      <c r="H17" s="148"/>
      <c r="I17" s="113" t="e">
        <f>IF($A13&lt;100,VLOOKUP($A13,Дебют!$A$10:$Q$38,10,FALSE),IF($A13&lt;200,VLOOKUP($A13,Прогресс!$A$10:$Q$45,10,FALSE),IF($A13&lt;300,VLOOKUP($A13,#REF!,10,FALSE),VLOOKUP($A13,Сумма!$A$5:$M$45,10,FALSE))))</f>
        <v>#N/A</v>
      </c>
      <c r="J17" s="115" t="e">
        <f>IF($A13&lt;100,VLOOKUP($A13,Дебют!$A$10:$Q$38,11,FALSE),IF($A13&lt;200,VLOOKUP($A13,Прогресс!$A$10:$Q$45,11,FALSE),IF($A13&lt;300,VLOOKUP($A13,#REF!,11,FALSE),VLOOKUP($A13,Сумма!$A$5:$M$45,11,FALSE))))</f>
        <v>#N/A</v>
      </c>
      <c r="K17" s="119" t="e">
        <f t="shared" si="0"/>
        <v>#N/A</v>
      </c>
      <c r="L17" s="120" t="e">
        <f>IF(J17&gt;$M$8,100,IF(I17=100,100,IF(I17=150,150,I17+K17)))</f>
        <v>#N/A</v>
      </c>
      <c r="M17" s="113" t="e">
        <f t="shared" si="2"/>
        <v>#N/A</v>
      </c>
      <c r="N17" s="119" t="e">
        <f t="shared" si="2"/>
        <v>#N/A</v>
      </c>
      <c r="O17" s="119" t="e">
        <f>SUM(H17,L17)</f>
        <v>#N/A</v>
      </c>
      <c r="P17" s="139"/>
    </row>
    <row r="18" spans="1:16" ht="18">
      <c r="A18" s="20"/>
      <c r="B18" s="27" t="s">
        <v>129</v>
      </c>
      <c r="C18" s="21"/>
      <c r="D18" s="22"/>
      <c r="E18" s="28">
        <f>SUM(E19:E21)</f>
        <v>5</v>
      </c>
      <c r="F18" s="132">
        <v>102.4</v>
      </c>
      <c r="G18" s="133"/>
      <c r="H18" s="135">
        <f>E18+F18</f>
        <v>107.4</v>
      </c>
      <c r="I18" s="131" t="e">
        <f>SUM(I19:I21)</f>
        <v>#REF!</v>
      </c>
      <c r="J18" s="132" t="e">
        <f>SUM(J19:J21)</f>
        <v>#REF!</v>
      </c>
      <c r="K18" s="133"/>
      <c r="L18" s="53" t="e">
        <f>SUM(L19:L21)</f>
        <v>#REF!</v>
      </c>
      <c r="M18" s="131" t="e">
        <f>SUM(M19:M21)</f>
        <v>#REF!</v>
      </c>
      <c r="N18" s="132" t="e">
        <f>SUM(N19:N21)</f>
        <v>#REF!</v>
      </c>
      <c r="O18" s="132" t="e">
        <f>SUM(O19:O21)</f>
        <v>#REF!</v>
      </c>
      <c r="P18" s="137">
        <v>3</v>
      </c>
    </row>
    <row r="19" spans="1:16" ht="12.75" customHeight="1" outlineLevel="1">
      <c r="A19" s="20"/>
      <c r="B19" s="21" t="s">
        <v>52</v>
      </c>
      <c r="C19" s="21" t="s">
        <v>74</v>
      </c>
      <c r="D19" s="21" t="s">
        <v>58</v>
      </c>
      <c r="E19" s="20">
        <v>0</v>
      </c>
      <c r="F19" s="21"/>
      <c r="G19" s="32"/>
      <c r="H19" s="33"/>
      <c r="I19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19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19" s="32" t="e">
        <f>IF(J19&gt;$K$8,J19-$K$8,0)</f>
        <v>#REF!</v>
      </c>
      <c r="L19" s="33" t="e">
        <f>IF(J19&gt;$M$8,100,IF(I19=100,100,IF(I19=150,150,I19+K19)))</f>
        <v>#REF!</v>
      </c>
      <c r="M19" s="20" t="e">
        <f aca="true" t="shared" si="3" ref="M19:N21">SUM(E19,I19)</f>
        <v>#REF!</v>
      </c>
      <c r="N19" s="32" t="e">
        <f t="shared" si="3"/>
        <v>#REF!</v>
      </c>
      <c r="O19" s="32" t="e">
        <f>SUM(H19,L19)</f>
        <v>#REF!</v>
      </c>
      <c r="P19" s="54"/>
    </row>
    <row r="20" spans="1:16" ht="12.75" customHeight="1" outlineLevel="1">
      <c r="A20" s="20"/>
      <c r="B20" s="21" t="s">
        <v>245</v>
      </c>
      <c r="C20" s="21" t="s">
        <v>60</v>
      </c>
      <c r="D20" s="21" t="s">
        <v>217</v>
      </c>
      <c r="E20" s="20">
        <v>5</v>
      </c>
      <c r="F20" s="21"/>
      <c r="G20" s="32"/>
      <c r="H20" s="33"/>
      <c r="I20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20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20" s="32" t="e">
        <f>IF(J20&gt;$K$8,J20-$K$8,0)</f>
        <v>#REF!</v>
      </c>
      <c r="L20" s="33" t="e">
        <f>IF(J20&gt;$M$8,100,IF(I20=100,100,IF(I20=150,150,I20+K20)))</f>
        <v>#REF!</v>
      </c>
      <c r="M20" s="20" t="e">
        <f t="shared" si="3"/>
        <v>#REF!</v>
      </c>
      <c r="N20" s="32" t="e">
        <f t="shared" si="3"/>
        <v>#REF!</v>
      </c>
      <c r="O20" s="32" t="e">
        <f>SUM(H20,L20)</f>
        <v>#REF!</v>
      </c>
      <c r="P20" s="54"/>
    </row>
    <row r="21" spans="1:16" ht="12.75" customHeight="1" outlineLevel="1" thickBot="1">
      <c r="A21" s="20"/>
      <c r="B21" s="115" t="s">
        <v>205</v>
      </c>
      <c r="C21" s="115" t="s">
        <v>163</v>
      </c>
      <c r="D21" s="116" t="s">
        <v>147</v>
      </c>
      <c r="E21" s="20">
        <v>0</v>
      </c>
      <c r="F21" s="21"/>
      <c r="G21" s="32"/>
      <c r="H21" s="120"/>
      <c r="I21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21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21" s="32" t="e">
        <f>IF(J21&gt;$K$8,J21-$K$8,0)</f>
        <v>#REF!</v>
      </c>
      <c r="L21" s="33" t="e">
        <f>IF(J21&gt;$M$8,100,IF(I21=100,100,IF(I21=150,150,I21+K21)))</f>
        <v>#REF!</v>
      </c>
      <c r="M21" s="20" t="e">
        <f t="shared" si="3"/>
        <v>#REF!</v>
      </c>
      <c r="N21" s="32" t="e">
        <f t="shared" si="3"/>
        <v>#REF!</v>
      </c>
      <c r="O21" s="32" t="e">
        <f>SUM(H21,L21)</f>
        <v>#REF!</v>
      </c>
      <c r="P21" s="54"/>
    </row>
    <row r="22" spans="1:16" ht="18">
      <c r="A22" s="134"/>
      <c r="B22" s="136" t="s">
        <v>231</v>
      </c>
      <c r="C22" s="18"/>
      <c r="D22" s="19"/>
      <c r="E22" s="134">
        <f>SUM(E23:E25)</f>
        <v>10</v>
      </c>
      <c r="F22" s="51">
        <v>100.3</v>
      </c>
      <c r="G22" s="50"/>
      <c r="H22" s="53">
        <f>E22+F22</f>
        <v>110.3</v>
      </c>
      <c r="I22" s="49" t="e">
        <f>SUM(I23:I25)</f>
        <v>#N/A</v>
      </c>
      <c r="J22" s="51" t="e">
        <f>SUM(J23:J25)</f>
        <v>#N/A</v>
      </c>
      <c r="K22" s="50"/>
      <c r="L22" s="135" t="e">
        <f>SUM(L23:L25)</f>
        <v>#N/A</v>
      </c>
      <c r="M22" s="49" t="e">
        <f>SUM(M23:M25)</f>
        <v>#N/A</v>
      </c>
      <c r="N22" s="51" t="e">
        <f>SUM(N23:N25)</f>
        <v>#N/A</v>
      </c>
      <c r="O22" s="51" t="e">
        <f>SUM(O23:O25)</f>
        <v>#N/A</v>
      </c>
      <c r="P22" s="140">
        <v>4</v>
      </c>
    </row>
    <row r="23" spans="1:16" ht="12.75" customHeight="1" outlineLevel="1">
      <c r="A23" s="29"/>
      <c r="B23" s="21" t="s">
        <v>145</v>
      </c>
      <c r="C23" s="21" t="s">
        <v>148</v>
      </c>
      <c r="D23" s="21" t="s">
        <v>56</v>
      </c>
      <c r="E23" s="20">
        <v>0</v>
      </c>
      <c r="F23" s="21"/>
      <c r="G23" s="32"/>
      <c r="H23" s="53"/>
      <c r="I23" s="20" t="e">
        <f>IF($A23&lt;100,VLOOKUP($A23,Дебют!$A$10:$Q$38,10,FALSE),IF($A23&lt;200,VLOOKUP($A23,Прогресс!$A$10:$Q$45,10,FALSE),IF($A23&lt;300,VLOOKUP($A23,#REF!,10,FALSE),VLOOKUP($A23,Сумма!$A$5:$M$45,10,FALSE))))</f>
        <v>#N/A</v>
      </c>
      <c r="J23" s="21" t="e">
        <f>IF($A23&lt;100,VLOOKUP($A23,Дебют!$A$10:$Q$38,11,FALSE),IF($A23&lt;200,VLOOKUP($A23,Прогресс!$A$10:$Q$45,11,FALSE),IF($A23&lt;300,VLOOKUP($A23,#REF!,11,FALSE),VLOOKUP($A23,Сумма!$A$5:$M$45,11,FALSE))))</f>
        <v>#N/A</v>
      </c>
      <c r="K23" s="32" t="e">
        <f t="shared" si="0"/>
        <v>#N/A</v>
      </c>
      <c r="L23" s="33" t="e">
        <f>IF(J23&gt;$M$8,100,IF(I23=100,100,IF(I23=150,150,I23+K23)))</f>
        <v>#N/A</v>
      </c>
      <c r="M23" s="20" t="e">
        <f aca="true" t="shared" si="4" ref="M23:N25">SUM(E23,I23)</f>
        <v>#N/A</v>
      </c>
      <c r="N23" s="32" t="e">
        <f t="shared" si="4"/>
        <v>#N/A</v>
      </c>
      <c r="O23" s="32" t="e">
        <f>SUM(H23,L23)</f>
        <v>#N/A</v>
      </c>
      <c r="P23" s="54"/>
    </row>
    <row r="24" spans="1:16" ht="12.75" customHeight="1" outlineLevel="1">
      <c r="A24" s="29"/>
      <c r="B24" s="21" t="s">
        <v>120</v>
      </c>
      <c r="C24" s="21" t="s">
        <v>74</v>
      </c>
      <c r="D24" s="22" t="s">
        <v>64</v>
      </c>
      <c r="E24" s="20">
        <v>10</v>
      </c>
      <c r="F24" s="21"/>
      <c r="G24" s="32"/>
      <c r="H24" s="53"/>
      <c r="I24" s="20" t="e">
        <f>IF($A24&lt;100,VLOOKUP($A24,Дебют!$A$10:$Q$38,10,FALSE),IF($A24&lt;200,VLOOKUP($A24,Прогресс!$A$10:$Q$45,10,FALSE),IF($A24&lt;300,VLOOKUP($A24,#REF!,10,FALSE),VLOOKUP($A24,Сумма!$A$5:$M$45,10,FALSE))))</f>
        <v>#N/A</v>
      </c>
      <c r="J24" s="21" t="e">
        <f>IF($A24&lt;100,VLOOKUP($A24,Дебют!$A$10:$Q$38,11,FALSE),IF($A24&lt;200,VLOOKUP($A24,Прогресс!$A$10:$Q$45,11,FALSE),IF($A24&lt;300,VLOOKUP($A24,#REF!,11,FALSE),VLOOKUP($A24,Сумма!$A$5:$M$45,11,FALSE))))</f>
        <v>#N/A</v>
      </c>
      <c r="K24" s="32" t="e">
        <f>IF(J24&gt;$K$8,J24-$K$8,0)</f>
        <v>#N/A</v>
      </c>
      <c r="L24" s="33" t="e">
        <f>IF(J24&gt;$M$8,100,IF(I24=100,100,IF(I24=150,150,I24+K24)))</f>
        <v>#N/A</v>
      </c>
      <c r="M24" s="20" t="e">
        <f t="shared" si="4"/>
        <v>#N/A</v>
      </c>
      <c r="N24" s="32" t="e">
        <f t="shared" si="4"/>
        <v>#N/A</v>
      </c>
      <c r="O24" s="32" t="e">
        <f>SUM(H24,L24)</f>
        <v>#N/A</v>
      </c>
      <c r="P24" s="54"/>
    </row>
    <row r="25" spans="1:16" ht="12.75" customHeight="1" outlineLevel="1" thickBot="1">
      <c r="A25" s="138"/>
      <c r="B25" s="115" t="s">
        <v>103</v>
      </c>
      <c r="C25" s="115" t="s">
        <v>74</v>
      </c>
      <c r="D25" s="116" t="s">
        <v>87</v>
      </c>
      <c r="E25" s="113">
        <v>0</v>
      </c>
      <c r="F25" s="115"/>
      <c r="G25" s="119"/>
      <c r="H25" s="148"/>
      <c r="I25" s="113" t="e">
        <f>IF($A25&lt;100,VLOOKUP($A25,Дебют!$A$10:$Q$38,10,FALSE),IF($A25&lt;200,VLOOKUP($A25,Прогресс!$A$10:$Q$45,10,FALSE),IF($A25&lt;300,VLOOKUP($A25,#REF!,10,FALSE),VLOOKUP($A25,Сумма!$A$5:$M$45,10,FALSE))))</f>
        <v>#N/A</v>
      </c>
      <c r="J25" s="115" t="e">
        <f>IF($A25&lt;100,VLOOKUP($A25,Дебют!$A$10:$Q$38,11,FALSE),IF($A25&lt;200,VLOOKUP($A25,Прогресс!$A$10:$Q$45,11,FALSE),IF($A25&lt;300,VLOOKUP($A25,#REF!,11,FALSE),VLOOKUP($A25,Сумма!$A$5:$M$45,11,FALSE))))</f>
        <v>#N/A</v>
      </c>
      <c r="K25" s="119" t="e">
        <f>IF(J25&gt;$K$8,J25-$K$8,0)</f>
        <v>#N/A</v>
      </c>
      <c r="L25" s="120" t="e">
        <f>IF(J25&gt;$M$8,100,IF(I25=100,100,IF(I25=150,150,I25+K25)))</f>
        <v>#N/A</v>
      </c>
      <c r="M25" s="113" t="e">
        <f t="shared" si="4"/>
        <v>#N/A</v>
      </c>
      <c r="N25" s="119" t="e">
        <f t="shared" si="4"/>
        <v>#N/A</v>
      </c>
      <c r="O25" s="119" t="e">
        <f>SUM(H25,L25)</f>
        <v>#N/A</v>
      </c>
      <c r="P25" s="141"/>
    </row>
    <row r="26" spans="1:16" ht="18" customHeight="1">
      <c r="A26" s="134"/>
      <c r="B26" s="136" t="s">
        <v>55</v>
      </c>
      <c r="C26" s="18"/>
      <c r="D26" s="19"/>
      <c r="E26" s="134">
        <f>SUM(E27:E29)</f>
        <v>15</v>
      </c>
      <c r="F26" s="51">
        <v>102.8</v>
      </c>
      <c r="G26" s="50"/>
      <c r="H26" s="53">
        <f>E26+F26</f>
        <v>117.8</v>
      </c>
      <c r="I26" s="49" t="e">
        <f>SUM(I27:I29)</f>
        <v>#N/A</v>
      </c>
      <c r="J26" s="51" t="e">
        <f>SUM(J27:J29)</f>
        <v>#N/A</v>
      </c>
      <c r="K26" s="50"/>
      <c r="L26" s="135" t="e">
        <f>SUM(L27:L29)</f>
        <v>#N/A</v>
      </c>
      <c r="M26" s="49" t="e">
        <f>SUM(M27:M29)</f>
        <v>#N/A</v>
      </c>
      <c r="N26" s="51" t="e">
        <f>SUM(N27:N29)</f>
        <v>#N/A</v>
      </c>
      <c r="O26" s="51" t="e">
        <f>SUM(O27:O29)</f>
        <v>#N/A</v>
      </c>
      <c r="P26" s="140">
        <v>5</v>
      </c>
    </row>
    <row r="27" spans="1:16" ht="12.75" customHeight="1" outlineLevel="1">
      <c r="A27" s="29"/>
      <c r="B27" s="21" t="s">
        <v>145</v>
      </c>
      <c r="C27" s="21" t="s">
        <v>60</v>
      </c>
      <c r="D27" s="21" t="s">
        <v>146</v>
      </c>
      <c r="E27" s="20">
        <v>0</v>
      </c>
      <c r="F27" s="21"/>
      <c r="G27" s="32"/>
      <c r="H27" s="53"/>
      <c r="I27" s="20" t="e">
        <f>IF($A27&lt;100,VLOOKUP($A27,Дебют!$A$10:$Q$38,10,FALSE),IF($A27&lt;200,VLOOKUP($A27,Прогресс!$A$10:$Q$45,10,FALSE),IF($A27&lt;300,VLOOKUP($A27,#REF!,10,FALSE),VLOOKUP($A27,Сумма!$A$5:$M$45,10,FALSE))))</f>
        <v>#N/A</v>
      </c>
      <c r="J27" s="21" t="e">
        <f>IF($A27&lt;100,VLOOKUP($A27,Дебют!$A$10:$Q$38,11,FALSE),IF($A27&lt;200,VLOOKUP($A27,Прогресс!$A$10:$Q$45,11,FALSE),IF($A27&lt;300,VLOOKUP($A27,#REF!,11,FALSE),VLOOKUP($A27,Сумма!$A$5:$M$45,11,FALSE))))</f>
        <v>#N/A</v>
      </c>
      <c r="K27" s="32" t="e">
        <f t="shared" si="0"/>
        <v>#N/A</v>
      </c>
      <c r="L27" s="33" t="e">
        <f>IF(J27&gt;$M$8,100,IF(I27=100,100,IF(I27=150,150,I27+K27)))</f>
        <v>#N/A</v>
      </c>
      <c r="M27" s="20" t="e">
        <f aca="true" t="shared" si="5" ref="M27:N29">SUM(E27,I27)</f>
        <v>#N/A</v>
      </c>
      <c r="N27" s="32" t="e">
        <f t="shared" si="5"/>
        <v>#N/A</v>
      </c>
      <c r="O27" s="32" t="e">
        <f>SUM(H27,L27)</f>
        <v>#N/A</v>
      </c>
      <c r="P27" s="54"/>
    </row>
    <row r="28" spans="1:16" ht="12.75" customHeight="1" outlineLevel="1">
      <c r="A28" s="29"/>
      <c r="B28" s="21" t="s">
        <v>204</v>
      </c>
      <c r="C28" s="21" t="s">
        <v>163</v>
      </c>
      <c r="D28" s="22" t="s">
        <v>142</v>
      </c>
      <c r="E28" s="20">
        <v>15</v>
      </c>
      <c r="F28" s="21"/>
      <c r="G28" s="32"/>
      <c r="H28" s="53"/>
      <c r="I28" s="20" t="e">
        <f>IF($A28&lt;100,VLOOKUP($A28,Дебют!$A$10:$Q$38,10,FALSE),IF($A28&lt;200,VLOOKUP($A28,Прогресс!$A$10:$Q$45,10,FALSE),IF($A28&lt;300,VLOOKUP($A28,#REF!,10,FALSE),VLOOKUP($A28,Сумма!$A$5:$M$45,10,FALSE))))</f>
        <v>#N/A</v>
      </c>
      <c r="J28" s="21" t="e">
        <f>IF($A28&lt;100,VLOOKUP($A28,Дебют!$A$10:$Q$38,11,FALSE),IF($A28&lt;200,VLOOKUP($A28,Прогресс!$A$10:$Q$45,11,FALSE),IF($A28&lt;300,VLOOKUP($A28,#REF!,11,FALSE),VLOOKUP($A28,Сумма!$A$5:$M$45,11,FALSE))))</f>
        <v>#N/A</v>
      </c>
      <c r="K28" s="32" t="e">
        <f>IF(J28&gt;$K$8,J28-$K$8,0)</f>
        <v>#N/A</v>
      </c>
      <c r="L28" s="33" t="e">
        <f>IF(J28&gt;$M$8,100,IF(I28=100,100,IF(I28=150,150,I28+K28)))</f>
        <v>#N/A</v>
      </c>
      <c r="M28" s="20" t="e">
        <f t="shared" si="5"/>
        <v>#N/A</v>
      </c>
      <c r="N28" s="32" t="e">
        <f t="shared" si="5"/>
        <v>#N/A</v>
      </c>
      <c r="O28" s="32" t="e">
        <f>SUM(H28,L28)</f>
        <v>#N/A</v>
      </c>
      <c r="P28" s="54"/>
    </row>
    <row r="29" spans="1:16" ht="12.75" customHeight="1" outlineLevel="1" thickBot="1">
      <c r="A29" s="138"/>
      <c r="B29" s="115" t="s">
        <v>103</v>
      </c>
      <c r="C29" s="115" t="s">
        <v>60</v>
      </c>
      <c r="D29" s="116" t="s">
        <v>234</v>
      </c>
      <c r="E29" s="113">
        <v>0</v>
      </c>
      <c r="F29" s="115"/>
      <c r="G29" s="119"/>
      <c r="H29" s="148"/>
      <c r="I29" s="113" t="e">
        <f>IF($A29&lt;100,VLOOKUP($A29,Дебют!$A$10:$Q$38,10,FALSE),IF($A29&lt;200,VLOOKUP($A29,Прогресс!$A$10:$Q$45,10,FALSE),IF($A29&lt;300,VLOOKUP($A29,#REF!,10,FALSE),VLOOKUP($A29,Сумма!$A$5:$M$45,10,FALSE))))</f>
        <v>#N/A</v>
      </c>
      <c r="J29" s="115" t="e">
        <f>IF($A29&lt;100,VLOOKUP($A29,Дебют!$A$10:$Q$38,11,FALSE),IF($A29&lt;200,VLOOKUP($A29,Прогресс!$A$10:$Q$45,11,FALSE),IF($A29&lt;300,VLOOKUP($A29,#REF!,11,FALSE),VLOOKUP($A29,Сумма!$A$5:$M$45,11,FALSE))))</f>
        <v>#N/A</v>
      </c>
      <c r="K29" s="119" t="e">
        <f>IF(J29&gt;$K$8,J29-$K$8,0)</f>
        <v>#N/A</v>
      </c>
      <c r="L29" s="120" t="e">
        <f>IF(J29&gt;$M$8,100,IF(I29=100,100,IF(I29=150,150,I29+K29)))</f>
        <v>#N/A</v>
      </c>
      <c r="M29" s="113" t="e">
        <f t="shared" si="5"/>
        <v>#N/A</v>
      </c>
      <c r="N29" s="119" t="e">
        <f t="shared" si="5"/>
        <v>#N/A</v>
      </c>
      <c r="O29" s="119" t="e">
        <f>SUM(H29,L29)</f>
        <v>#N/A</v>
      </c>
      <c r="P29" s="141"/>
    </row>
    <row r="30" spans="1:16" ht="18">
      <c r="A30" s="28"/>
      <c r="B30" s="136" t="s">
        <v>230</v>
      </c>
      <c r="C30" s="18"/>
      <c r="D30" s="19"/>
      <c r="E30" s="134">
        <f>SUM(E31:E33)</f>
        <v>10</v>
      </c>
      <c r="F30" s="51">
        <v>115.1</v>
      </c>
      <c r="G30" s="50"/>
      <c r="H30" s="53">
        <f>E30+F30</f>
        <v>125.1</v>
      </c>
      <c r="I30" s="131" t="e">
        <f>SUM(I31:I33)</f>
        <v>#N/A</v>
      </c>
      <c r="J30" s="132" t="e">
        <f>SUM(J31:J33)</f>
        <v>#N/A</v>
      </c>
      <c r="K30" s="133"/>
      <c r="L30" s="53" t="e">
        <f>SUM(L31:L33)</f>
        <v>#N/A</v>
      </c>
      <c r="M30" s="131" t="e">
        <f>SUM(M31:M33)</f>
        <v>#N/A</v>
      </c>
      <c r="N30" s="132" t="e">
        <f>SUM(N31:N33)</f>
        <v>#N/A</v>
      </c>
      <c r="O30" s="132" t="e">
        <f>SUM(O31:O33)</f>
        <v>#N/A</v>
      </c>
      <c r="P30" s="54">
        <v>6</v>
      </c>
    </row>
    <row r="31" spans="1:16" ht="12.75" customHeight="1" outlineLevel="1">
      <c r="A31" s="29"/>
      <c r="B31" s="21" t="s">
        <v>109</v>
      </c>
      <c r="C31" s="66" t="s">
        <v>60</v>
      </c>
      <c r="D31" s="22" t="s">
        <v>139</v>
      </c>
      <c r="E31" s="20">
        <v>10</v>
      </c>
      <c r="F31" s="21"/>
      <c r="G31" s="32"/>
      <c r="H31" s="33"/>
      <c r="I31" s="20" t="e">
        <f>IF($A19&lt;100,VLOOKUP($A19,Дебют!$A$10:$Q$38,10,FALSE),IF($A19&lt;200,VLOOKUP($A19,Прогресс!$A$10:$Q$45,10,FALSE),IF($A19&lt;300,VLOOKUP($A19,#REF!,10,FALSE),VLOOKUP($A19,Сумма!$A$5:$M$45,10,FALSE))))</f>
        <v>#N/A</v>
      </c>
      <c r="J31" s="21" t="e">
        <f>IF($A19&lt;100,VLOOKUP($A19,Дебют!$A$10:$Q$38,11,FALSE),IF($A19&lt;200,VLOOKUP($A19,Прогресс!$A$10:$Q$45,11,FALSE),IF($A19&lt;300,VLOOKUP($A19,#REF!,11,FALSE),VLOOKUP($A19,Сумма!$A$5:$M$45,11,FALSE))))</f>
        <v>#N/A</v>
      </c>
      <c r="K31" s="32" t="e">
        <f>IF(J31&gt;$K$8,J31-$K$8,0)</f>
        <v>#N/A</v>
      </c>
      <c r="L31" s="33" t="e">
        <f>IF(J31&gt;$M$8,100,IF(I31=100,100,IF(I31=150,150,I31+K31)))</f>
        <v>#N/A</v>
      </c>
      <c r="M31" s="20" t="e">
        <f aca="true" t="shared" si="6" ref="M31:N33">SUM(E47,I31)</f>
        <v>#N/A</v>
      </c>
      <c r="N31" s="32" t="e">
        <f t="shared" si="6"/>
        <v>#N/A</v>
      </c>
      <c r="O31" s="32" t="e">
        <f>SUM(H47,L31)</f>
        <v>#N/A</v>
      </c>
      <c r="P31" s="54"/>
    </row>
    <row r="32" spans="1:16" ht="12.75" customHeight="1" outlineLevel="1">
      <c r="A32" s="29"/>
      <c r="B32" s="21" t="s">
        <v>109</v>
      </c>
      <c r="C32" s="65" t="s">
        <v>74</v>
      </c>
      <c r="D32" s="22" t="s">
        <v>110</v>
      </c>
      <c r="E32" s="20">
        <v>0</v>
      </c>
      <c r="F32" s="21"/>
      <c r="G32" s="32"/>
      <c r="H32" s="33"/>
      <c r="I32" s="20" t="e">
        <f>IF($A20&lt;100,VLOOKUP($A20,Дебют!$A$10:$Q$38,10,FALSE),IF($A20&lt;200,VLOOKUP($A20,Прогресс!$A$10:$Q$45,10,FALSE),IF($A20&lt;300,VLOOKUP($A20,#REF!,10,FALSE),VLOOKUP($A20,Сумма!$A$5:$M$45,10,FALSE))))</f>
        <v>#N/A</v>
      </c>
      <c r="J32" s="21" t="e">
        <f>IF($A20&lt;100,VLOOKUP($A20,Дебют!$A$10:$Q$38,11,FALSE),IF($A20&lt;200,VLOOKUP($A20,Прогресс!$A$10:$Q$45,11,FALSE),IF($A20&lt;300,VLOOKUP($A20,#REF!,11,FALSE),VLOOKUP($A20,Сумма!$A$5:$M$45,11,FALSE))))</f>
        <v>#N/A</v>
      </c>
      <c r="K32" s="32" t="e">
        <f>IF(J32&gt;$K$8,J32-$K$8,0)</f>
        <v>#N/A</v>
      </c>
      <c r="L32" s="33" t="e">
        <f>IF(J32&gt;$M$8,100,IF(I32=100,100,IF(I32=150,150,I32+K32)))</f>
        <v>#N/A</v>
      </c>
      <c r="M32" s="20" t="e">
        <f t="shared" si="6"/>
        <v>#N/A</v>
      </c>
      <c r="N32" s="32" t="e">
        <f t="shared" si="6"/>
        <v>#N/A</v>
      </c>
      <c r="O32" s="32" t="e">
        <f>SUM(H48,L32)</f>
        <v>#N/A</v>
      </c>
      <c r="P32" s="54"/>
    </row>
    <row r="33" spans="1:16" ht="12.75" customHeight="1" outlineLevel="1" thickBot="1">
      <c r="A33" s="138"/>
      <c r="B33" s="115" t="s">
        <v>127</v>
      </c>
      <c r="C33" s="115" t="s">
        <v>74</v>
      </c>
      <c r="D33" s="116" t="s">
        <v>177</v>
      </c>
      <c r="E33" s="113">
        <v>0</v>
      </c>
      <c r="F33" s="115"/>
      <c r="G33" s="119"/>
      <c r="H33" s="120"/>
      <c r="I33" s="20" t="e">
        <f>IF($A21&lt;100,VLOOKUP($A21,Дебют!$A$10:$Q$38,10,FALSE),IF($A21&lt;200,VLOOKUP($A21,Прогресс!$A$10:$Q$45,10,FALSE),IF($A21&lt;300,VLOOKUP($A21,#REF!,10,FALSE),VLOOKUP($A21,Сумма!$A$5:$M$45,10,FALSE))))</f>
        <v>#N/A</v>
      </c>
      <c r="J33" s="21" t="e">
        <f>IF($A21&lt;100,VLOOKUP($A21,Дебют!$A$10:$Q$38,11,FALSE),IF($A21&lt;200,VLOOKUP($A21,Прогресс!$A$10:$Q$45,11,FALSE),IF($A21&lt;300,VLOOKUP($A21,#REF!,11,FALSE),VLOOKUP($A21,Сумма!$A$5:$M$45,11,FALSE))))</f>
        <v>#N/A</v>
      </c>
      <c r="K33" s="32" t="e">
        <f>IF(J33&gt;$K$8,J33-$K$8,0)</f>
        <v>#N/A</v>
      </c>
      <c r="L33" s="33" t="e">
        <f>IF(J33&gt;$M$8,100,IF(I33=100,100,IF(I33=150,150,I33+K33)))</f>
        <v>#N/A</v>
      </c>
      <c r="M33" s="20" t="e">
        <f t="shared" si="6"/>
        <v>#N/A</v>
      </c>
      <c r="N33" s="32" t="e">
        <f t="shared" si="6"/>
        <v>#N/A</v>
      </c>
      <c r="O33" s="32" t="e">
        <f>SUM(H49,L33)</f>
        <v>#N/A</v>
      </c>
      <c r="P33" s="141"/>
    </row>
    <row r="34" spans="1:16" ht="18">
      <c r="A34" s="134"/>
      <c r="B34" s="136" t="s">
        <v>233</v>
      </c>
      <c r="C34" s="18"/>
      <c r="D34" s="19"/>
      <c r="E34" s="134">
        <f>SUM(E35:E37)</f>
        <v>155</v>
      </c>
      <c r="F34" s="51">
        <v>120.1</v>
      </c>
      <c r="G34" s="50"/>
      <c r="H34" s="53">
        <f>E34+F34</f>
        <v>275.1</v>
      </c>
      <c r="I34" s="131" t="e">
        <f>SUM(I35:I37)</f>
        <v>#N/A</v>
      </c>
      <c r="J34" s="132" t="e">
        <f>SUM(J35:J37)</f>
        <v>#N/A</v>
      </c>
      <c r="K34" s="133"/>
      <c r="L34" s="53" t="e">
        <f>SUM(L35:L37)</f>
        <v>#N/A</v>
      </c>
      <c r="M34" s="131" t="e">
        <f>SUM(M35:M37)</f>
        <v>#REF!</v>
      </c>
      <c r="N34" s="132" t="e">
        <f>SUM(N35:N37)</f>
        <v>#REF!</v>
      </c>
      <c r="O34" s="132" t="e">
        <f>SUM(O35:O37)</f>
        <v>#REF!</v>
      </c>
      <c r="P34" s="54">
        <v>7</v>
      </c>
    </row>
    <row r="35" spans="1:16" ht="12.75" customHeight="1" outlineLevel="1">
      <c r="A35" s="29"/>
      <c r="B35" s="21" t="s">
        <v>196</v>
      </c>
      <c r="C35" s="21" t="s">
        <v>236</v>
      </c>
      <c r="D35" s="21" t="s">
        <v>237</v>
      </c>
      <c r="E35" s="20">
        <v>5</v>
      </c>
      <c r="F35" s="21"/>
      <c r="G35" s="32"/>
      <c r="H35" s="53"/>
      <c r="I35" s="20" t="e">
        <f>IF($A47&lt;100,VLOOKUP($A47,Дебют!$A$10:$Q$38,10,FALSE),IF($A47&lt;200,VLOOKUP($A47,Прогресс!$A$10:$Q$45,10,FALSE),IF($A47&lt;300,VLOOKUP($A47,#REF!,10,FALSE),VLOOKUP($A47,Сумма!$A$5:$M$45,10,FALSE))))</f>
        <v>#N/A</v>
      </c>
      <c r="J35" s="21" t="e">
        <f>IF($A47&lt;100,VLOOKUP($A47,Дебют!$A$10:$Q$38,11,FALSE),IF($A47&lt;200,VLOOKUP($A47,Прогресс!$A$10:$Q$45,11,FALSE),IF($A47&lt;300,VLOOKUP($A47,#REF!,11,FALSE),VLOOKUP($A47,Сумма!$A$5:$M$45,11,FALSE))))</f>
        <v>#N/A</v>
      </c>
      <c r="K35" s="32" t="e">
        <f>IF(J35&gt;$K$8,J35-$K$8,0)</f>
        <v>#N/A</v>
      </c>
      <c r="L35" s="33" t="e">
        <f>IF(J35&gt;$M$8,100,IF(I35=100,100,IF(I35=150,150,I35+K35)))</f>
        <v>#N/A</v>
      </c>
      <c r="M35" s="20" t="e">
        <f>SUM(#REF!,I35)</f>
        <v>#REF!</v>
      </c>
      <c r="N35" s="32" t="e">
        <f>SUM(#REF!,J35)</f>
        <v>#REF!</v>
      </c>
      <c r="O35" s="32" t="e">
        <f>SUM(#REF!,L35)</f>
        <v>#REF!</v>
      </c>
      <c r="P35" s="54"/>
    </row>
    <row r="36" spans="1:16" ht="12.75" customHeight="1" outlineLevel="1">
      <c r="A36" s="29"/>
      <c r="B36" s="21" t="s">
        <v>204</v>
      </c>
      <c r="C36" s="21" t="s">
        <v>136</v>
      </c>
      <c r="D36" s="21" t="s">
        <v>194</v>
      </c>
      <c r="E36" s="20">
        <v>150</v>
      </c>
      <c r="F36" s="21"/>
      <c r="G36" s="32"/>
      <c r="H36" s="53"/>
      <c r="I36" s="20" t="e">
        <f>IF($A48&lt;100,VLOOKUP($A48,Дебют!$A$10:$Q$38,10,FALSE),IF($A48&lt;200,VLOOKUP($A48,Прогресс!$A$10:$Q$45,10,FALSE),IF($A48&lt;300,VLOOKUP($A48,#REF!,10,FALSE),VLOOKUP($A48,Сумма!$A$5:$M$45,10,FALSE))))</f>
        <v>#N/A</v>
      </c>
      <c r="J36" s="21" t="e">
        <f>IF($A48&lt;100,VLOOKUP($A48,Дебют!$A$10:$Q$38,11,FALSE),IF($A48&lt;200,VLOOKUP($A48,Прогресс!$A$10:$Q$45,11,FALSE),IF($A48&lt;300,VLOOKUP($A48,#REF!,11,FALSE),VLOOKUP($A48,Сумма!$A$5:$M$45,11,FALSE))))</f>
        <v>#N/A</v>
      </c>
      <c r="K36" s="32" t="e">
        <f>IF(J36&gt;$K$8,J36-$K$8,0)</f>
        <v>#N/A</v>
      </c>
      <c r="L36" s="33" t="e">
        <f>IF(J36&gt;$M$8,100,IF(I36=100,100,IF(I36=150,150,I36+K36)))</f>
        <v>#N/A</v>
      </c>
      <c r="M36" s="20" t="e">
        <f>SUM(#REF!,I36)</f>
        <v>#REF!</v>
      </c>
      <c r="N36" s="32" t="e">
        <f>SUM(#REF!,J36)</f>
        <v>#REF!</v>
      </c>
      <c r="O36" s="32" t="e">
        <f>SUM(#REF!,L36)</f>
        <v>#REF!</v>
      </c>
      <c r="P36" s="54"/>
    </row>
    <row r="37" spans="1:16" ht="12.75" customHeight="1" outlineLevel="1" thickBot="1">
      <c r="A37" s="138"/>
      <c r="B37" s="115" t="s">
        <v>109</v>
      </c>
      <c r="C37" s="115" t="s">
        <v>74</v>
      </c>
      <c r="D37" s="116" t="s">
        <v>168</v>
      </c>
      <c r="E37" s="113">
        <v>0</v>
      </c>
      <c r="F37" s="115"/>
      <c r="G37" s="119"/>
      <c r="H37" s="148"/>
      <c r="I37" s="20" t="e">
        <f>IF($A49&lt;100,VLOOKUP($A49,Дебют!$A$10:$Q$38,10,FALSE),IF($A49&lt;200,VLOOKUP($A49,Прогресс!$A$10:$Q$45,10,FALSE),IF($A49&lt;300,VLOOKUP($A49,#REF!,10,FALSE),VLOOKUP($A49,Сумма!$A$5:$M$45,10,FALSE))))</f>
        <v>#N/A</v>
      </c>
      <c r="J37" s="21" t="e">
        <f>IF($A49&lt;100,VLOOKUP($A49,Дебют!$A$10:$Q$38,11,FALSE),IF($A49&lt;200,VLOOKUP($A49,Прогресс!$A$10:$Q$45,11,FALSE),IF($A49&lt;300,VLOOKUP($A49,#REF!,11,FALSE),VLOOKUP($A49,Сумма!$A$5:$M$45,11,FALSE))))</f>
        <v>#N/A</v>
      </c>
      <c r="K37" s="32" t="e">
        <f>IF(J37&gt;$K$8,J37-$K$8,0)</f>
        <v>#N/A</v>
      </c>
      <c r="L37" s="33" t="e">
        <f>IF(J37&gt;$M$8,100,IF(I37=100,100,IF(I37=150,150,I37+K37)))</f>
        <v>#N/A</v>
      </c>
      <c r="M37" s="20" t="e">
        <f>SUM(#REF!,I37)</f>
        <v>#REF!</v>
      </c>
      <c r="N37" s="32" t="e">
        <f>SUM(#REF!,J37)</f>
        <v>#REF!</v>
      </c>
      <c r="O37" s="32" t="e">
        <f>SUM(#REF!,L37)</f>
        <v>#REF!</v>
      </c>
      <c r="P37" s="54"/>
    </row>
    <row r="38" spans="1:16" ht="18">
      <c r="A38" s="28"/>
      <c r="B38" s="136" t="s">
        <v>191</v>
      </c>
      <c r="C38" s="18"/>
      <c r="D38" s="19"/>
      <c r="E38" s="134">
        <f>SUM(E39:E41)</f>
        <v>165</v>
      </c>
      <c r="F38" s="51">
        <v>115.9</v>
      </c>
      <c r="G38" s="50"/>
      <c r="H38" s="53">
        <f>E38+F38</f>
        <v>280.9</v>
      </c>
      <c r="I38" s="49" t="e">
        <f>SUM(I39:I41)</f>
        <v>#REF!</v>
      </c>
      <c r="J38" s="51" t="e">
        <f>SUM(J39:J41)</f>
        <v>#REF!</v>
      </c>
      <c r="K38" s="50"/>
      <c r="L38" s="135" t="e">
        <f>SUM(L39:L41)</f>
        <v>#REF!</v>
      </c>
      <c r="M38" s="49" t="e">
        <f>SUM(M39:M41)</f>
        <v>#REF!</v>
      </c>
      <c r="N38" s="51" t="e">
        <f>SUM(N39:N41)</f>
        <v>#REF!</v>
      </c>
      <c r="O38" s="51" t="e">
        <f>SUM(O39:O41)</f>
        <v>#REF!</v>
      </c>
      <c r="P38" s="140">
        <v>8</v>
      </c>
    </row>
    <row r="39" spans="1:16" ht="12.75" customHeight="1" outlineLevel="1">
      <c r="A39" s="29"/>
      <c r="B39" s="21" t="s">
        <v>190</v>
      </c>
      <c r="C39" s="21" t="s">
        <v>154</v>
      </c>
      <c r="D39" s="21" t="s">
        <v>192</v>
      </c>
      <c r="E39" s="20">
        <v>5</v>
      </c>
      <c r="F39" s="21"/>
      <c r="G39" s="32"/>
      <c r="H39" s="33"/>
      <c r="I39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39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39" s="32" t="e">
        <f>IF(J39&gt;$K$8,J39-$K$8,0)</f>
        <v>#REF!</v>
      </c>
      <c r="L39" s="33" t="e">
        <f>IF(J39&gt;$M$8,100,IF(I39=100,100,IF(I39=150,150,I39+K39)))</f>
        <v>#REF!</v>
      </c>
      <c r="M39" s="20" t="e">
        <f aca="true" t="shared" si="7" ref="M39:N41">SUM(E39,I39)</f>
        <v>#REF!</v>
      </c>
      <c r="N39" s="32" t="e">
        <f t="shared" si="7"/>
        <v>#REF!</v>
      </c>
      <c r="O39" s="32" t="e">
        <f>SUM(H39,L39)</f>
        <v>#REF!</v>
      </c>
      <c r="P39" s="54"/>
    </row>
    <row r="40" spans="1:16" ht="12.75" customHeight="1" outlineLevel="1">
      <c r="A40" s="29"/>
      <c r="B40" s="21" t="s">
        <v>209</v>
      </c>
      <c r="C40" s="21" t="s">
        <v>240</v>
      </c>
      <c r="D40" s="61" t="s">
        <v>241</v>
      </c>
      <c r="E40" s="20">
        <v>10</v>
      </c>
      <c r="F40" s="21"/>
      <c r="G40" s="32"/>
      <c r="H40" s="33"/>
      <c r="I40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40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40" s="32" t="e">
        <f>IF(J40&gt;$K$8,J40-$K$8,0)</f>
        <v>#REF!</v>
      </c>
      <c r="L40" s="33" t="e">
        <f>IF(J40&gt;$M$8,100,IF(I40=100,100,IF(I40=150,150,I40+K40)))</f>
        <v>#REF!</v>
      </c>
      <c r="M40" s="20" t="e">
        <f t="shared" si="7"/>
        <v>#REF!</v>
      </c>
      <c r="N40" s="32" t="e">
        <f t="shared" si="7"/>
        <v>#REF!</v>
      </c>
      <c r="O40" s="32" t="e">
        <f>SUM(H40,L40)</f>
        <v>#REF!</v>
      </c>
      <c r="P40" s="54"/>
    </row>
    <row r="41" spans="1:16" ht="12.75" customHeight="1" outlineLevel="1" thickBot="1">
      <c r="A41" s="29"/>
      <c r="B41" s="115" t="s">
        <v>243</v>
      </c>
      <c r="C41" s="115" t="s">
        <v>93</v>
      </c>
      <c r="D41" s="116" t="s">
        <v>242</v>
      </c>
      <c r="E41" s="113">
        <v>150</v>
      </c>
      <c r="F41" s="115"/>
      <c r="G41" s="119"/>
      <c r="H41" s="120"/>
      <c r="I41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41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41" s="119" t="e">
        <f>IF(J41&gt;$K$8,J41-$K$8,0)</f>
        <v>#REF!</v>
      </c>
      <c r="L41" s="120" t="e">
        <f>IF(J41&gt;$M$8,100,IF(I41=100,100,IF(I41=150,150,I41+K41)))</f>
        <v>#REF!</v>
      </c>
      <c r="M41" s="113" t="e">
        <f t="shared" si="7"/>
        <v>#REF!</v>
      </c>
      <c r="N41" s="119" t="e">
        <f t="shared" si="7"/>
        <v>#REF!</v>
      </c>
      <c r="O41" s="119" t="e">
        <f>SUM(H41,L41)</f>
        <v>#REF!</v>
      </c>
      <c r="P41" s="141"/>
    </row>
    <row r="42" spans="1:16" ht="18">
      <c r="A42" s="17"/>
      <c r="B42" s="27" t="s">
        <v>157</v>
      </c>
      <c r="C42" s="21"/>
      <c r="D42" s="22"/>
      <c r="E42" s="28">
        <f>SUM(E43:E45)</f>
        <v>310</v>
      </c>
      <c r="F42" s="132">
        <v>116.5</v>
      </c>
      <c r="G42" s="133"/>
      <c r="H42" s="53">
        <f>E42+F42</f>
        <v>426.5</v>
      </c>
      <c r="I42" s="131" t="e">
        <f>SUM(I43:I45)</f>
        <v>#REF!</v>
      </c>
      <c r="J42" s="132" t="e">
        <f>SUM(J43:J45)</f>
        <v>#REF!</v>
      </c>
      <c r="K42" s="133"/>
      <c r="L42" s="53" t="e">
        <f>SUM(L43:L45)</f>
        <v>#REF!</v>
      </c>
      <c r="M42" s="131" t="e">
        <f>SUM(M43:M45)</f>
        <v>#REF!</v>
      </c>
      <c r="N42" s="132" t="e">
        <f>SUM(N43:N45)</f>
        <v>#REF!</v>
      </c>
      <c r="O42" s="132" t="e">
        <f>SUM(O43:O45)</f>
        <v>#REF!</v>
      </c>
      <c r="P42" s="54">
        <v>9</v>
      </c>
    </row>
    <row r="43" spans="1:16" ht="14.25" customHeight="1" outlineLevel="1">
      <c r="A43" s="20"/>
      <c r="B43" s="21" t="s">
        <v>113</v>
      </c>
      <c r="C43" s="21" t="s">
        <v>74</v>
      </c>
      <c r="D43" s="21" t="s">
        <v>118</v>
      </c>
      <c r="E43" s="20">
        <v>150</v>
      </c>
      <c r="F43" s="21"/>
      <c r="G43" s="32"/>
      <c r="H43" s="53"/>
      <c r="I43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43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43" s="32" t="e">
        <f>IF(J43&gt;$K$8,J43-$K$8,0)</f>
        <v>#REF!</v>
      </c>
      <c r="L43" s="33" t="e">
        <f>IF(J43&gt;$M$8,100,IF(I43=100,100,IF(I43=150,150,I43+K43)))</f>
        <v>#REF!</v>
      </c>
      <c r="M43" s="20" t="e">
        <f aca="true" t="shared" si="8" ref="M43:N45">SUM(E43,I43)</f>
        <v>#REF!</v>
      </c>
      <c r="N43" s="32" t="e">
        <f t="shared" si="8"/>
        <v>#REF!</v>
      </c>
      <c r="O43" s="32" t="e">
        <f>SUM(H43,L43)</f>
        <v>#REF!</v>
      </c>
      <c r="P43" s="54"/>
    </row>
    <row r="44" spans="1:16" ht="14.25" customHeight="1" outlineLevel="1">
      <c r="A44" s="20"/>
      <c r="B44" s="21" t="s">
        <v>70</v>
      </c>
      <c r="C44" s="21" t="s">
        <v>60</v>
      </c>
      <c r="D44" s="22" t="s">
        <v>155</v>
      </c>
      <c r="E44" s="20">
        <v>150</v>
      </c>
      <c r="F44" s="21"/>
      <c r="G44" s="32"/>
      <c r="H44" s="53"/>
      <c r="I44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44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44" s="32" t="e">
        <f>IF(J44&gt;$K$8,J44-$K$8,0)</f>
        <v>#REF!</v>
      </c>
      <c r="L44" s="33" t="e">
        <f>IF(J44&gt;$M$8,100,IF(I44=100,100,IF(I44=150,150,I44+K44)))</f>
        <v>#REF!</v>
      </c>
      <c r="M44" s="20" t="e">
        <f t="shared" si="8"/>
        <v>#REF!</v>
      </c>
      <c r="N44" s="32" t="e">
        <f t="shared" si="8"/>
        <v>#REF!</v>
      </c>
      <c r="O44" s="32" t="e">
        <f>SUM(H44,L44)</f>
        <v>#REF!</v>
      </c>
      <c r="P44" s="54"/>
    </row>
    <row r="45" spans="1:16" ht="15" customHeight="1" outlineLevel="1" thickBot="1">
      <c r="A45" s="113"/>
      <c r="B45" s="115" t="s">
        <v>165</v>
      </c>
      <c r="C45" s="115" t="s">
        <v>76</v>
      </c>
      <c r="D45" s="116" t="s">
        <v>167</v>
      </c>
      <c r="E45" s="113">
        <v>10</v>
      </c>
      <c r="F45" s="115"/>
      <c r="G45" s="32"/>
      <c r="H45" s="148"/>
      <c r="I45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45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45" s="32" t="e">
        <f>IF(J45&gt;$K$8,J45-$K$8,0)</f>
        <v>#REF!</v>
      </c>
      <c r="L45" s="33" t="e">
        <f>IF(J45&gt;$M$8,100,IF(I45=100,100,IF(I45=150,150,I45+K45)))</f>
        <v>#REF!</v>
      </c>
      <c r="M45" s="20" t="e">
        <f t="shared" si="8"/>
        <v>#REF!</v>
      </c>
      <c r="N45" s="32" t="e">
        <f t="shared" si="8"/>
        <v>#REF!</v>
      </c>
      <c r="O45" s="32" t="e">
        <f>SUM(H45,L45)</f>
        <v>#REF!</v>
      </c>
      <c r="P45" s="54"/>
    </row>
    <row r="46" spans="1:16" ht="18">
      <c r="A46" s="28"/>
      <c r="B46" s="27" t="s">
        <v>232</v>
      </c>
      <c r="C46" s="21"/>
      <c r="D46" s="22"/>
      <c r="E46" s="28">
        <f>SUM(E47:E49)</f>
        <v>0</v>
      </c>
      <c r="F46" s="132"/>
      <c r="G46" s="133"/>
      <c r="H46" s="53">
        <v>1000</v>
      </c>
      <c r="I46" s="49" t="e">
        <f>SUM(I47:I49)</f>
        <v>#REF!</v>
      </c>
      <c r="J46" s="51" t="e">
        <f>SUM(J47:J49)</f>
        <v>#REF!</v>
      </c>
      <c r="K46" s="50"/>
      <c r="L46" s="135" t="e">
        <f>SUM(L47:L49)</f>
        <v>#REF!</v>
      </c>
      <c r="M46" s="49" t="e">
        <f>SUM(M47:M49)</f>
        <v>#REF!</v>
      </c>
      <c r="N46" s="51" t="e">
        <f>SUM(N47:N49)</f>
        <v>#REF!</v>
      </c>
      <c r="O46" s="51" t="e">
        <f>SUM(O47:O49)</f>
        <v>#REF!</v>
      </c>
      <c r="P46" s="140"/>
    </row>
    <row r="47" spans="1:16" ht="15.75" outlineLevel="1">
      <c r="A47" s="29"/>
      <c r="B47" s="21" t="s">
        <v>196</v>
      </c>
      <c r="C47" s="21" t="s">
        <v>235</v>
      </c>
      <c r="D47" s="21" t="s">
        <v>197</v>
      </c>
      <c r="E47" s="20"/>
      <c r="F47" s="21"/>
      <c r="G47" s="32"/>
      <c r="H47" s="53"/>
      <c r="I47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47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47" s="32" t="e">
        <f>IF(J47&gt;$K$8,J47-$K$8,0)</f>
        <v>#REF!</v>
      </c>
      <c r="L47" s="33" t="e">
        <f>IF(J47&gt;$M$8,100,IF(I47=100,100,IF(I47=150,150,I47+K47)))</f>
        <v>#REF!</v>
      </c>
      <c r="M47" s="20" t="e">
        <f>SUM(#REF!,I47)</f>
        <v>#REF!</v>
      </c>
      <c r="N47" s="32" t="e">
        <f>SUM(#REF!,J47)</f>
        <v>#REF!</v>
      </c>
      <c r="O47" s="32" t="e">
        <f>SUM(#REF!,L47)</f>
        <v>#REF!</v>
      </c>
      <c r="P47" s="54"/>
    </row>
    <row r="48" spans="1:16" ht="15.75" outlineLevel="1">
      <c r="A48" s="29"/>
      <c r="B48" s="21" t="s">
        <v>72</v>
      </c>
      <c r="C48" s="21" t="s">
        <v>86</v>
      </c>
      <c r="D48" s="21" t="s">
        <v>184</v>
      </c>
      <c r="E48" s="20"/>
      <c r="F48" s="21"/>
      <c r="G48" s="32"/>
      <c r="H48" s="53"/>
      <c r="I48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48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48" s="32" t="e">
        <f>IF(J48&gt;$K$8,J48-$K$8,0)</f>
        <v>#REF!</v>
      </c>
      <c r="L48" s="33" t="e">
        <f>IF(J48&gt;$M$8,100,IF(I48=100,100,IF(I48=150,150,I48+K48)))</f>
        <v>#REF!</v>
      </c>
      <c r="M48" s="20" t="e">
        <f>SUM(#REF!,I48)</f>
        <v>#REF!</v>
      </c>
      <c r="N48" s="32" t="e">
        <f>SUM(#REF!,J48)</f>
        <v>#REF!</v>
      </c>
      <c r="O48" s="32" t="e">
        <f>SUM(#REF!,L48)</f>
        <v>#REF!</v>
      </c>
      <c r="P48" s="54"/>
    </row>
    <row r="49" spans="1:16" ht="16.5" outlineLevel="1" thickBot="1">
      <c r="A49" s="138"/>
      <c r="B49" s="115" t="s">
        <v>127</v>
      </c>
      <c r="C49" s="115" t="s">
        <v>154</v>
      </c>
      <c r="D49" s="116" t="s">
        <v>141</v>
      </c>
      <c r="E49" s="113"/>
      <c r="F49" s="115"/>
      <c r="G49" s="119"/>
      <c r="H49" s="148"/>
      <c r="I49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49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49" s="119" t="e">
        <f>IF(J49&gt;$K$8,J49-$K$8,0)</f>
        <v>#REF!</v>
      </c>
      <c r="L49" s="120" t="e">
        <f>IF(J49&gt;$M$8,100,IF(I49=100,100,IF(I49=150,150,I49+K49)))</f>
        <v>#REF!</v>
      </c>
      <c r="M49" s="113" t="e">
        <f>SUM(#REF!,I49)</f>
        <v>#REF!</v>
      </c>
      <c r="N49" s="119" t="e">
        <f>SUM(#REF!,J49)</f>
        <v>#REF!</v>
      </c>
      <c r="O49" s="119" t="e">
        <f>SUM(#REF!,L49)</f>
        <v>#REF!</v>
      </c>
      <c r="P49" s="141"/>
    </row>
    <row r="50" spans="1:16" ht="18">
      <c r="A50" s="158"/>
      <c r="B50" s="27" t="s">
        <v>229</v>
      </c>
      <c r="C50" s="21"/>
      <c r="D50" s="22"/>
      <c r="E50" s="28">
        <f>SUM(E51:E53)</f>
        <v>300</v>
      </c>
      <c r="F50" s="132">
        <v>94.2</v>
      </c>
      <c r="G50" s="133"/>
      <c r="H50" s="53">
        <v>1000</v>
      </c>
      <c r="I50" s="49" t="e">
        <f>SUM(I51:I53)</f>
        <v>#REF!</v>
      </c>
      <c r="J50" s="51" t="e">
        <f>SUM(J51:J53)</f>
        <v>#REF!</v>
      </c>
      <c r="K50" s="50"/>
      <c r="L50" s="135" t="e">
        <f>SUM(L51:L53)</f>
        <v>#REF!</v>
      </c>
      <c r="M50" s="49" t="e">
        <f>SUM(M51:M53)</f>
        <v>#REF!</v>
      </c>
      <c r="N50" s="51" t="e">
        <f>SUM(N51:N53)</f>
        <v>#REF!</v>
      </c>
      <c r="O50" s="51" t="e">
        <f>SUM(O51:O53)</f>
        <v>#REF!</v>
      </c>
      <c r="P50" s="140"/>
    </row>
    <row r="51" spans="2:16" ht="15.75" outlineLevel="1">
      <c r="B51" s="21" t="s">
        <v>171</v>
      </c>
      <c r="C51" s="21" t="s">
        <v>238</v>
      </c>
      <c r="D51" s="21" t="s">
        <v>173</v>
      </c>
      <c r="E51" s="20">
        <v>0</v>
      </c>
      <c r="F51" s="21"/>
      <c r="G51" s="32"/>
      <c r="H51" s="53"/>
      <c r="I51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51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51" s="32" t="e">
        <f>IF(J51&gt;$K$8,J51-$K$8,0)</f>
        <v>#REF!</v>
      </c>
      <c r="L51" s="33" t="e">
        <f>IF(J51&gt;$M$8,100,IF(I51=100,100,IF(I51=150,150,I51+K51)))</f>
        <v>#REF!</v>
      </c>
      <c r="M51" s="20" t="e">
        <f>SUM(#REF!,I51)</f>
        <v>#REF!</v>
      </c>
      <c r="N51" s="32" t="e">
        <f>SUM(#REF!,J51)</f>
        <v>#REF!</v>
      </c>
      <c r="O51" s="32" t="e">
        <f>SUM(#REF!,L51)</f>
        <v>#REF!</v>
      </c>
      <c r="P51" s="54"/>
    </row>
    <row r="52" spans="2:16" ht="15.75" outlineLevel="1">
      <c r="B52" s="21" t="s">
        <v>109</v>
      </c>
      <c r="C52" s="21" t="s">
        <v>220</v>
      </c>
      <c r="D52" s="21" t="s">
        <v>221</v>
      </c>
      <c r="E52" s="20">
        <v>150</v>
      </c>
      <c r="F52" s="21"/>
      <c r="G52" s="32"/>
      <c r="H52" s="53"/>
      <c r="I52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52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52" s="32" t="e">
        <f>IF(J52&gt;$K$8,J52-$K$8,0)</f>
        <v>#REF!</v>
      </c>
      <c r="L52" s="33" t="e">
        <f>IF(J52&gt;$M$8,100,IF(I52=100,100,IF(I52=150,150,I52+K52)))</f>
        <v>#REF!</v>
      </c>
      <c r="M52" s="20" t="e">
        <f>SUM(#REF!,I52)</f>
        <v>#REF!</v>
      </c>
      <c r="N52" s="32" t="e">
        <f>SUM(#REF!,J52)</f>
        <v>#REF!</v>
      </c>
      <c r="O52" s="32" t="e">
        <f>SUM(#REF!,L52)</f>
        <v>#REF!</v>
      </c>
      <c r="P52" s="54"/>
    </row>
    <row r="53" spans="1:16" ht="16.5" outlineLevel="1" thickBot="1">
      <c r="A53" s="151"/>
      <c r="B53" s="115" t="s">
        <v>187</v>
      </c>
      <c r="C53" s="115" t="s">
        <v>239</v>
      </c>
      <c r="D53" s="116" t="s">
        <v>189</v>
      </c>
      <c r="E53" s="113">
        <v>150</v>
      </c>
      <c r="F53" s="115"/>
      <c r="G53" s="119"/>
      <c r="H53" s="148"/>
      <c r="I53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53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53" s="119" t="e">
        <f>IF(J53&gt;$K$8,J53-$K$8,0)</f>
        <v>#REF!</v>
      </c>
      <c r="L53" s="120" t="e">
        <f>IF(J53&gt;$M$8,100,IF(I53=100,100,IF(I53=150,150,I53+K53)))</f>
        <v>#REF!</v>
      </c>
      <c r="M53" s="113" t="e">
        <f>SUM(#REF!,I53)</f>
        <v>#REF!</v>
      </c>
      <c r="N53" s="119" t="e">
        <f>SUM(#REF!,J53)</f>
        <v>#REF!</v>
      </c>
      <c r="O53" s="119" t="e">
        <f>SUM(#REF!,L53)</f>
        <v>#REF!</v>
      </c>
      <c r="P53" s="141"/>
    </row>
    <row r="54" spans="1:16" ht="18">
      <c r="A54" s="163"/>
      <c r="B54" s="27" t="s">
        <v>133</v>
      </c>
      <c r="C54" s="21"/>
      <c r="D54" s="22"/>
      <c r="E54" s="28">
        <f>SUM(E55:E57)</f>
        <v>0</v>
      </c>
      <c r="F54" s="132"/>
      <c r="G54" s="133"/>
      <c r="H54" s="53">
        <v>1000</v>
      </c>
      <c r="I54" s="49" t="e">
        <f>SUM(I55:I57)</f>
        <v>#REF!</v>
      </c>
      <c r="J54" s="51" t="e">
        <f>SUM(J55:J57)</f>
        <v>#REF!</v>
      </c>
      <c r="K54" s="50"/>
      <c r="L54" s="135" t="e">
        <f>SUM(L55:L57)</f>
        <v>#REF!</v>
      </c>
      <c r="M54" s="49" t="e">
        <f>SUM(M55:M57)</f>
        <v>#REF!</v>
      </c>
      <c r="N54" s="51" t="e">
        <f>SUM(N55:N57)</f>
        <v>#REF!</v>
      </c>
      <c r="O54" s="51" t="e">
        <f>SUM(O55:O57)</f>
        <v>#REF!</v>
      </c>
      <c r="P54" s="140"/>
    </row>
    <row r="55" spans="1:16" ht="15.75" outlineLevel="1">
      <c r="A55" s="164"/>
      <c r="B55" s="21" t="s">
        <v>159</v>
      </c>
      <c r="C55" s="21" t="s">
        <v>156</v>
      </c>
      <c r="D55" s="21" t="s">
        <v>175</v>
      </c>
      <c r="E55" s="20"/>
      <c r="F55" s="21"/>
      <c r="G55" s="32"/>
      <c r="H55" s="53"/>
      <c r="I55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55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55" s="32" t="e">
        <f>IF(J55&gt;$K$8,J55-$K$8,0)</f>
        <v>#REF!</v>
      </c>
      <c r="L55" s="33" t="e">
        <f>IF(J55&gt;$M$8,100,IF(I55=100,100,IF(I55=150,150,I55+K55)))</f>
        <v>#REF!</v>
      </c>
      <c r="M55" s="20" t="e">
        <f>SUM(#REF!,I55)</f>
        <v>#REF!</v>
      </c>
      <c r="N55" s="32" t="e">
        <f>SUM(#REF!,J55)</f>
        <v>#REF!</v>
      </c>
      <c r="O55" s="32" t="e">
        <f>SUM(#REF!,L55)</f>
        <v>#REF!</v>
      </c>
      <c r="P55" s="54"/>
    </row>
    <row r="56" spans="1:16" ht="15.75" outlineLevel="1">
      <c r="A56" s="164"/>
      <c r="B56" s="21" t="s">
        <v>165</v>
      </c>
      <c r="C56" s="21" t="s">
        <v>62</v>
      </c>
      <c r="D56" s="21" t="s">
        <v>182</v>
      </c>
      <c r="E56" s="20"/>
      <c r="F56" s="21"/>
      <c r="G56" s="32"/>
      <c r="H56" s="53"/>
      <c r="I56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56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56" s="32" t="e">
        <f>IF(J56&gt;$K$8,J56-$K$8,0)</f>
        <v>#REF!</v>
      </c>
      <c r="L56" s="33" t="e">
        <f>IF(J56&gt;$M$8,100,IF(I56=100,100,IF(I56=150,150,I56+K56)))</f>
        <v>#REF!</v>
      </c>
      <c r="M56" s="20" t="e">
        <f>SUM(#REF!,I56)</f>
        <v>#REF!</v>
      </c>
      <c r="N56" s="32" t="e">
        <f>SUM(#REF!,J56)</f>
        <v>#REF!</v>
      </c>
      <c r="O56" s="32" t="e">
        <f>SUM(#REF!,L56)</f>
        <v>#REF!</v>
      </c>
      <c r="P56" s="54"/>
    </row>
    <row r="57" spans="1:16" ht="16.5" outlineLevel="1" thickBot="1">
      <c r="A57" s="165"/>
      <c r="B57" s="115" t="s">
        <v>52</v>
      </c>
      <c r="C57" s="115" t="s">
        <v>86</v>
      </c>
      <c r="D57" s="116" t="s">
        <v>244</v>
      </c>
      <c r="E57" s="113"/>
      <c r="F57" s="115"/>
      <c r="G57" s="119"/>
      <c r="H57" s="148"/>
      <c r="I57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57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57" s="119" t="e">
        <f>IF(J57&gt;$K$8,J57-$K$8,0)</f>
        <v>#REF!</v>
      </c>
      <c r="L57" s="120" t="e">
        <f>IF(J57&gt;$M$8,100,IF(I57=100,100,IF(I57=150,150,I57+K57)))</f>
        <v>#REF!</v>
      </c>
      <c r="M57" s="113" t="e">
        <f>SUM(#REF!,I57)</f>
        <v>#REF!</v>
      </c>
      <c r="N57" s="119" t="e">
        <f>SUM(#REF!,J57)</f>
        <v>#REF!</v>
      </c>
      <c r="O57" s="119" t="e">
        <f>SUM(#REF!,L57)</f>
        <v>#REF!</v>
      </c>
      <c r="P57" s="141"/>
    </row>
    <row r="58" spans="1:16" ht="18">
      <c r="A58" s="163"/>
      <c r="B58" s="27" t="s">
        <v>178</v>
      </c>
      <c r="C58" s="21"/>
      <c r="D58" s="22"/>
      <c r="E58" s="28">
        <f>SUM(E59:E61)</f>
        <v>0</v>
      </c>
      <c r="F58" s="132"/>
      <c r="G58" s="133"/>
      <c r="H58" s="53">
        <v>1000</v>
      </c>
      <c r="I58" s="49" t="e">
        <f>SUM(I59:I61)</f>
        <v>#REF!</v>
      </c>
      <c r="J58" s="51" t="e">
        <f>SUM(J59:J61)</f>
        <v>#REF!</v>
      </c>
      <c r="K58" s="50"/>
      <c r="L58" s="135" t="e">
        <f>SUM(L59:L61)</f>
        <v>#REF!</v>
      </c>
      <c r="M58" s="49" t="e">
        <f>SUM(M59:M61)</f>
        <v>#REF!</v>
      </c>
      <c r="N58" s="51" t="e">
        <f>SUM(N59:N61)</f>
        <v>#REF!</v>
      </c>
      <c r="O58" s="51" t="e">
        <f>SUM(O59:O61)</f>
        <v>#REF!</v>
      </c>
      <c r="P58" s="140"/>
    </row>
    <row r="59" spans="1:16" ht="15.75" outlineLevel="1">
      <c r="A59" s="164"/>
      <c r="B59" s="21" t="s">
        <v>52</v>
      </c>
      <c r="C59" s="21" t="s">
        <v>74</v>
      </c>
      <c r="D59" s="21" t="s">
        <v>112</v>
      </c>
      <c r="E59" s="20"/>
      <c r="F59" s="21"/>
      <c r="G59" s="32"/>
      <c r="H59" s="53"/>
      <c r="I59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59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59" s="32" t="e">
        <f>IF(J59&gt;$K$8,J59-$K$8,0)</f>
        <v>#REF!</v>
      </c>
      <c r="L59" s="33" t="e">
        <f>IF(J59&gt;$M$8,100,IF(I59=100,100,IF(I59=150,150,I59+K59)))</f>
        <v>#REF!</v>
      </c>
      <c r="M59" s="20" t="e">
        <f>SUM(#REF!,I59)</f>
        <v>#REF!</v>
      </c>
      <c r="N59" s="32" t="e">
        <f>SUM(#REF!,J59)</f>
        <v>#REF!</v>
      </c>
      <c r="O59" s="32" t="e">
        <f>SUM(#REF!,L59)</f>
        <v>#REF!</v>
      </c>
      <c r="P59" s="54"/>
    </row>
    <row r="60" spans="1:16" ht="15.75" outlineLevel="1">
      <c r="A60" s="164"/>
      <c r="B60" s="21" t="s">
        <v>70</v>
      </c>
      <c r="C60" s="21" t="s">
        <v>60</v>
      </c>
      <c r="D60" s="21" t="s">
        <v>126</v>
      </c>
      <c r="E60" s="20"/>
      <c r="F60" s="21"/>
      <c r="G60" s="32"/>
      <c r="H60" s="53"/>
      <c r="I60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60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60" s="32" t="e">
        <f>IF(J60&gt;$K$8,J60-$K$8,0)</f>
        <v>#REF!</v>
      </c>
      <c r="L60" s="33" t="e">
        <f>IF(J60&gt;$M$8,100,IF(I60=100,100,IF(I60=150,150,I60+K60)))</f>
        <v>#REF!</v>
      </c>
      <c r="M60" s="20" t="e">
        <f>SUM(#REF!,I60)</f>
        <v>#REF!</v>
      </c>
      <c r="N60" s="32" t="e">
        <f>SUM(#REF!,J60)</f>
        <v>#REF!</v>
      </c>
      <c r="O60" s="32" t="e">
        <f>SUM(#REF!,L60)</f>
        <v>#REF!</v>
      </c>
      <c r="P60" s="54"/>
    </row>
    <row r="61" spans="1:16" ht="16.5" outlineLevel="1" thickBot="1">
      <c r="A61" s="165"/>
      <c r="B61" s="115" t="s">
        <v>151</v>
      </c>
      <c r="C61" s="115" t="s">
        <v>60</v>
      </c>
      <c r="D61" s="116" t="s">
        <v>107</v>
      </c>
      <c r="E61" s="113"/>
      <c r="F61" s="115"/>
      <c r="G61" s="119"/>
      <c r="H61" s="148"/>
      <c r="I61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61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61" s="119" t="e">
        <f>IF(J61&gt;$K$8,J61-$K$8,0)</f>
        <v>#REF!</v>
      </c>
      <c r="L61" s="120" t="e">
        <f>IF(J61&gt;$M$8,100,IF(I61=100,100,IF(I61=150,150,I61+K61)))</f>
        <v>#REF!</v>
      </c>
      <c r="M61" s="113" t="e">
        <f>SUM(#REF!,I61)</f>
        <v>#REF!</v>
      </c>
      <c r="N61" s="119" t="e">
        <f>SUM(#REF!,J61)</f>
        <v>#REF!</v>
      </c>
      <c r="O61" s="119" t="e">
        <f>SUM(#REF!,L61)</f>
        <v>#REF!</v>
      </c>
      <c r="P61" s="141"/>
    </row>
    <row r="62" spans="1:16" ht="18">
      <c r="A62" s="163"/>
      <c r="B62" s="27" t="s">
        <v>179</v>
      </c>
      <c r="C62" s="21"/>
      <c r="D62" s="22"/>
      <c r="E62" s="28">
        <f>SUM(E63:E65)</f>
        <v>0</v>
      </c>
      <c r="F62" s="132"/>
      <c r="G62" s="133"/>
      <c r="H62" s="53">
        <v>1000</v>
      </c>
      <c r="I62" s="49" t="e">
        <f>SUM(I63:I65)</f>
        <v>#REF!</v>
      </c>
      <c r="J62" s="51" t="e">
        <f>SUM(J63:J65)</f>
        <v>#REF!</v>
      </c>
      <c r="K62" s="50"/>
      <c r="L62" s="135" t="e">
        <f>SUM(L63:L65)</f>
        <v>#REF!</v>
      </c>
      <c r="M62" s="49" t="e">
        <f>SUM(M63:M65)</f>
        <v>#REF!</v>
      </c>
      <c r="N62" s="51" t="e">
        <f>SUM(N63:N65)</f>
        <v>#REF!</v>
      </c>
      <c r="O62" s="51" t="e">
        <f>SUM(O63:O65)</f>
        <v>#REF!</v>
      </c>
      <c r="P62" s="140"/>
    </row>
    <row r="63" spans="2:16" ht="15.75" outlineLevel="1">
      <c r="B63" s="21" t="s">
        <v>75</v>
      </c>
      <c r="C63" s="21" t="s">
        <v>74</v>
      </c>
      <c r="D63" s="21" t="s">
        <v>77</v>
      </c>
      <c r="E63" s="20"/>
      <c r="F63" s="21"/>
      <c r="G63" s="32"/>
      <c r="H63" s="53"/>
      <c r="I63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63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63" s="32" t="e">
        <f>IF(J63&gt;$K$8,J63-$K$8,0)</f>
        <v>#REF!</v>
      </c>
      <c r="L63" s="33" t="e">
        <f>IF(J63&gt;$M$8,100,IF(I63=100,100,IF(I63=150,150,I63+K63)))</f>
        <v>#REF!</v>
      </c>
      <c r="M63" s="20" t="e">
        <f>SUM(#REF!,I63)</f>
        <v>#REF!</v>
      </c>
      <c r="N63" s="32" t="e">
        <f>SUM(#REF!,J63)</f>
        <v>#REF!</v>
      </c>
      <c r="O63" s="32" t="e">
        <f>SUM(#REF!,L63)</f>
        <v>#REF!</v>
      </c>
      <c r="P63" s="54"/>
    </row>
    <row r="64" spans="2:16" ht="15.75" outlineLevel="1">
      <c r="B64" s="21" t="s">
        <v>52</v>
      </c>
      <c r="C64" s="98" t="s">
        <v>163</v>
      </c>
      <c r="D64" s="21" t="s">
        <v>95</v>
      </c>
      <c r="E64" s="20"/>
      <c r="F64" s="21"/>
      <c r="G64" s="32"/>
      <c r="H64" s="53"/>
      <c r="I64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64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64" s="32" t="e">
        <f>IF(J64&gt;$K$8,J64-$K$8,0)</f>
        <v>#REF!</v>
      </c>
      <c r="L64" s="33" t="e">
        <f>IF(J64&gt;$M$8,100,IF(I64=100,100,IF(I64=150,150,I64+K64)))</f>
        <v>#REF!</v>
      </c>
      <c r="M64" s="20" t="e">
        <f>SUM(#REF!,I64)</f>
        <v>#REF!</v>
      </c>
      <c r="N64" s="32" t="e">
        <f>SUM(#REF!,J64)</f>
        <v>#REF!</v>
      </c>
      <c r="O64" s="32" t="e">
        <f>SUM(#REF!,L64)</f>
        <v>#REF!</v>
      </c>
      <c r="P64" s="54"/>
    </row>
    <row r="65" spans="1:16" ht="16.5" outlineLevel="1" thickBot="1">
      <c r="A65" s="151"/>
      <c r="B65" s="115" t="s">
        <v>67</v>
      </c>
      <c r="C65" s="115" t="s">
        <v>74</v>
      </c>
      <c r="D65" s="116" t="s">
        <v>91</v>
      </c>
      <c r="E65" s="113"/>
      <c r="F65" s="115"/>
      <c r="G65" s="119"/>
      <c r="H65" s="148"/>
      <c r="I65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65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65" s="119" t="e">
        <f>IF(J65&gt;$K$8,J65-$K$8,0)</f>
        <v>#REF!</v>
      </c>
      <c r="L65" s="120" t="e">
        <f>IF(J65&gt;$M$8,100,IF(I65=100,100,IF(I65=150,150,I65+K65)))</f>
        <v>#REF!</v>
      </c>
      <c r="M65" s="113" t="e">
        <f>SUM(#REF!,I65)</f>
        <v>#REF!</v>
      </c>
      <c r="N65" s="119" t="e">
        <f>SUM(#REF!,J65)</f>
        <v>#REF!</v>
      </c>
      <c r="O65" s="119" t="e">
        <f>SUM(#REF!,L65)</f>
        <v>#REF!</v>
      </c>
      <c r="P65" s="141"/>
    </row>
    <row r="66" spans="1:16" ht="18">
      <c r="A66" s="158"/>
      <c r="B66" s="27" t="s">
        <v>132</v>
      </c>
      <c r="C66" s="21"/>
      <c r="D66" s="22"/>
      <c r="E66" s="28">
        <f>SUM(E67:E69)</f>
        <v>0</v>
      </c>
      <c r="F66" s="132"/>
      <c r="G66" s="133"/>
      <c r="H66" s="53">
        <v>1000</v>
      </c>
      <c r="I66" s="49" t="e">
        <f>SUM(I67:I69)</f>
        <v>#REF!</v>
      </c>
      <c r="J66" s="51" t="e">
        <f>SUM(J67:J69)</f>
        <v>#REF!</v>
      </c>
      <c r="K66" s="50"/>
      <c r="L66" s="135" t="e">
        <f>SUM(L67:L69)</f>
        <v>#REF!</v>
      </c>
      <c r="M66" s="49" t="e">
        <f>SUM(M67:M69)</f>
        <v>#REF!</v>
      </c>
      <c r="N66" s="51" t="e">
        <f>SUM(N67:N69)</f>
        <v>#REF!</v>
      </c>
      <c r="O66" s="51" t="e">
        <f>SUM(O67:O69)</f>
        <v>#REF!</v>
      </c>
      <c r="P66" s="140"/>
    </row>
    <row r="67" spans="2:16" ht="15.75" outlineLevel="1">
      <c r="B67" s="21" t="s">
        <v>113</v>
      </c>
      <c r="C67" s="21" t="s">
        <v>76</v>
      </c>
      <c r="D67" s="21" t="s">
        <v>114</v>
      </c>
      <c r="E67" s="20"/>
      <c r="F67" s="21"/>
      <c r="G67" s="32"/>
      <c r="H67" s="53"/>
      <c r="I67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67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67" s="32" t="e">
        <f>IF(J67&gt;$K$8,J67-$K$8,0)</f>
        <v>#REF!</v>
      </c>
      <c r="L67" s="33" t="e">
        <f>IF(J67&gt;$M$8,100,IF(I67=100,100,IF(I67=150,150,I67+K67)))</f>
        <v>#REF!</v>
      </c>
      <c r="M67" s="20" t="e">
        <f>SUM(#REF!,I67)</f>
        <v>#REF!</v>
      </c>
      <c r="N67" s="32" t="e">
        <f>SUM(#REF!,J67)</f>
        <v>#REF!</v>
      </c>
      <c r="O67" s="32" t="e">
        <f>SUM(#REF!,L67)</f>
        <v>#REF!</v>
      </c>
      <c r="P67" s="54"/>
    </row>
    <row r="68" spans="2:16" ht="15.75" outlineLevel="1">
      <c r="B68" s="21" t="s">
        <v>165</v>
      </c>
      <c r="C68" s="21" t="s">
        <v>62</v>
      </c>
      <c r="D68" s="21" t="s">
        <v>170</v>
      </c>
      <c r="E68" s="20"/>
      <c r="F68" s="21"/>
      <c r="G68" s="32"/>
      <c r="H68" s="53"/>
      <c r="I68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68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68" s="32" t="e">
        <f>IF(J68&gt;$K$8,J68-$K$8,0)</f>
        <v>#REF!</v>
      </c>
      <c r="L68" s="33" t="e">
        <f>IF(J68&gt;$M$8,100,IF(I68=100,100,IF(I68=150,150,I68+K68)))</f>
        <v>#REF!</v>
      </c>
      <c r="M68" s="20" t="e">
        <f>SUM(#REF!,I68)</f>
        <v>#REF!</v>
      </c>
      <c r="N68" s="32" t="e">
        <f>SUM(#REF!,J68)</f>
        <v>#REF!</v>
      </c>
      <c r="O68" s="32" t="e">
        <f>SUM(#REF!,L68)</f>
        <v>#REF!</v>
      </c>
      <c r="P68" s="54"/>
    </row>
    <row r="69" spans="1:16" ht="16.5" outlineLevel="1" thickBot="1">
      <c r="A69" s="151"/>
      <c r="B69" s="115" t="s">
        <v>78</v>
      </c>
      <c r="C69" s="115" t="s">
        <v>154</v>
      </c>
      <c r="D69" s="116" t="s">
        <v>203</v>
      </c>
      <c r="E69" s="113"/>
      <c r="F69" s="115"/>
      <c r="G69" s="119"/>
      <c r="H69" s="148"/>
      <c r="I69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69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69" s="119" t="e">
        <f>IF(J69&gt;$K$8,J69-$K$8,0)</f>
        <v>#REF!</v>
      </c>
      <c r="L69" s="120" t="e">
        <f>IF(J69&gt;$M$8,100,IF(I69=100,100,IF(I69=150,150,I69+K69)))</f>
        <v>#REF!</v>
      </c>
      <c r="M69" s="113" t="e">
        <f>SUM(#REF!,I69)</f>
        <v>#REF!</v>
      </c>
      <c r="N69" s="119" t="e">
        <f>SUM(#REF!,J69)</f>
        <v>#REF!</v>
      </c>
      <c r="O69" s="119" t="e">
        <f>SUM(#REF!,L69)</f>
        <v>#REF!</v>
      </c>
      <c r="P69" s="141"/>
    </row>
    <row r="70" spans="1:16" ht="18">
      <c r="A70" s="163"/>
      <c r="B70" s="27" t="s">
        <v>224</v>
      </c>
      <c r="C70" s="21"/>
      <c r="D70" s="22"/>
      <c r="E70" s="28">
        <f>SUM(E71:E73)</f>
        <v>0</v>
      </c>
      <c r="F70" s="132">
        <v>80.8</v>
      </c>
      <c r="G70" s="133"/>
      <c r="H70" s="53">
        <v>1000</v>
      </c>
      <c r="I70" s="49" t="e">
        <f>SUM(I71:I73)</f>
        <v>#REF!</v>
      </c>
      <c r="J70" s="51" t="e">
        <f>SUM(J71:J73)</f>
        <v>#REF!</v>
      </c>
      <c r="K70" s="50"/>
      <c r="L70" s="135" t="e">
        <f>SUM(L71:L73)</f>
        <v>#REF!</v>
      </c>
      <c r="M70" s="49" t="e">
        <f>SUM(M71:M73)</f>
        <v>#REF!</v>
      </c>
      <c r="N70" s="51" t="e">
        <f>SUM(N71:N73)</f>
        <v>#REF!</v>
      </c>
      <c r="O70" s="51" t="e">
        <f>SUM(O71:O73)</f>
        <v>#REF!</v>
      </c>
      <c r="P70" s="140"/>
    </row>
    <row r="71" spans="1:16" ht="15" outlineLevel="1">
      <c r="A71" s="164"/>
      <c r="B71" s="21" t="s">
        <v>52</v>
      </c>
      <c r="C71" s="21" t="s">
        <v>74</v>
      </c>
      <c r="D71" s="21" t="s">
        <v>84</v>
      </c>
      <c r="E71" s="20">
        <v>0</v>
      </c>
      <c r="F71" s="21"/>
      <c r="G71" s="32"/>
      <c r="H71" s="33"/>
      <c r="I71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71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71" s="32" t="e">
        <f aca="true" t="shared" si="9" ref="K71:K77">IF(J71&gt;$K$8,J71-$K$8,0)</f>
        <v>#REF!</v>
      </c>
      <c r="L71" s="33" t="e">
        <f>IF(J71&gt;$M$8,100,IF(I71=100,100,IF(I71=150,150,I71+K71)))</f>
        <v>#REF!</v>
      </c>
      <c r="M71" s="20" t="e">
        <f>SUM(#REF!,I71)</f>
        <v>#REF!</v>
      </c>
      <c r="N71" s="32" t="e">
        <f>SUM(#REF!,J71)</f>
        <v>#REF!</v>
      </c>
      <c r="O71" s="32" t="e">
        <f>SUM(#REF!,L71)</f>
        <v>#REF!</v>
      </c>
      <c r="P71" s="54"/>
    </row>
    <row r="72" spans="1:16" ht="15" outlineLevel="1">
      <c r="A72" s="164"/>
      <c r="B72" s="21" t="s">
        <v>72</v>
      </c>
      <c r="C72" s="21" t="s">
        <v>60</v>
      </c>
      <c r="D72" s="21" t="s">
        <v>73</v>
      </c>
      <c r="E72" s="20">
        <v>0</v>
      </c>
      <c r="F72" s="21"/>
      <c r="G72" s="32"/>
      <c r="H72" s="33"/>
      <c r="I72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72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72" s="32" t="e">
        <f t="shared" si="9"/>
        <v>#REF!</v>
      </c>
      <c r="L72" s="33" t="e">
        <f>IF(J72&gt;$M$8,100,IF(I72=100,100,IF(I72=150,150,I72+K72)))</f>
        <v>#REF!</v>
      </c>
      <c r="M72" s="20" t="e">
        <f>SUM(#REF!,I72)</f>
        <v>#REF!</v>
      </c>
      <c r="N72" s="32" t="e">
        <f>SUM(#REF!,J72)</f>
        <v>#REF!</v>
      </c>
      <c r="O72" s="32" t="e">
        <f>SUM(#REF!,L72)</f>
        <v>#REF!</v>
      </c>
      <c r="P72" s="54"/>
    </row>
    <row r="73" spans="1:16" ht="15.75" outlineLevel="1" thickBot="1">
      <c r="A73" s="165"/>
      <c r="B73" s="115" t="s">
        <v>78</v>
      </c>
      <c r="C73" s="115" t="s">
        <v>74</v>
      </c>
      <c r="D73" s="116" t="s">
        <v>66</v>
      </c>
      <c r="E73" s="113">
        <v>0</v>
      </c>
      <c r="F73" s="115"/>
      <c r="G73" s="119"/>
      <c r="H73" s="120"/>
      <c r="I73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73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73" s="119" t="e">
        <f t="shared" si="9"/>
        <v>#REF!</v>
      </c>
      <c r="L73" s="120" t="e">
        <f>IF(J73&gt;$M$8,100,IF(I73=100,100,IF(I73=150,150,I73+K73)))</f>
        <v>#REF!</v>
      </c>
      <c r="M73" s="113" t="e">
        <f>SUM(#REF!,I73)</f>
        <v>#REF!</v>
      </c>
      <c r="N73" s="119" t="e">
        <f>SUM(#REF!,J73)</f>
        <v>#REF!</v>
      </c>
      <c r="O73" s="119" t="e">
        <f>SUM(#REF!,L73)</f>
        <v>#REF!</v>
      </c>
      <c r="P73" s="141"/>
    </row>
    <row r="74" spans="1:16" ht="18">
      <c r="A74" s="163"/>
      <c r="B74" s="27" t="s">
        <v>225</v>
      </c>
      <c r="C74" s="21"/>
      <c r="D74" s="22"/>
      <c r="E74" s="28">
        <f>SUM(E75:E77)</f>
        <v>0</v>
      </c>
      <c r="F74" s="132"/>
      <c r="G74" s="133"/>
      <c r="H74" s="53">
        <v>1000</v>
      </c>
      <c r="I74" s="49" t="e">
        <f>SUM(I75:I77)</f>
        <v>#REF!</v>
      </c>
      <c r="J74" s="51" t="e">
        <f>SUM(J75:J77)</f>
        <v>#REF!</v>
      </c>
      <c r="K74" s="50"/>
      <c r="L74" s="135" t="e">
        <f>SUM(L75:L77)</f>
        <v>#REF!</v>
      </c>
      <c r="M74" s="49" t="e">
        <f>SUM(M75:M77)</f>
        <v>#REF!</v>
      </c>
      <c r="N74" s="51" t="e">
        <f>SUM(N75:N77)</f>
        <v>#REF!</v>
      </c>
      <c r="O74" s="51" t="e">
        <f>SUM(O75:O77)</f>
        <v>#REF!</v>
      </c>
      <c r="P74" s="140"/>
    </row>
    <row r="75" spans="1:16" ht="15.75" outlineLevel="1">
      <c r="A75" s="164"/>
      <c r="B75" s="21" t="s">
        <v>75</v>
      </c>
      <c r="C75" s="21" t="s">
        <v>74</v>
      </c>
      <c r="D75" s="21" t="s">
        <v>88</v>
      </c>
      <c r="E75" s="20"/>
      <c r="F75" s="21"/>
      <c r="G75" s="32"/>
      <c r="H75" s="53"/>
      <c r="I75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75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75" s="32" t="e">
        <f t="shared" si="9"/>
        <v>#REF!</v>
      </c>
      <c r="L75" s="33" t="e">
        <f>IF(J75&gt;$M$8,100,IF(I75=100,100,IF(I75=150,150,I75+K75)))</f>
        <v>#REF!</v>
      </c>
      <c r="M75" s="20" t="e">
        <f>SUM(#REF!,I75)</f>
        <v>#REF!</v>
      </c>
      <c r="N75" s="32" t="e">
        <f>SUM(#REF!,J75)</f>
        <v>#REF!</v>
      </c>
      <c r="O75" s="32" t="e">
        <f>SUM(#REF!,L75)</f>
        <v>#REF!</v>
      </c>
      <c r="P75" s="54"/>
    </row>
    <row r="76" spans="1:16" ht="15.75" outlineLevel="1">
      <c r="A76" s="164"/>
      <c r="B76" s="21" t="s">
        <v>159</v>
      </c>
      <c r="C76" s="21" t="s">
        <v>60</v>
      </c>
      <c r="D76" s="21" t="s">
        <v>160</v>
      </c>
      <c r="E76" s="20"/>
      <c r="F76" s="21"/>
      <c r="G76" s="32"/>
      <c r="H76" s="53"/>
      <c r="I76" s="20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76" s="21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76" s="32" t="e">
        <f t="shared" si="9"/>
        <v>#REF!</v>
      </c>
      <c r="L76" s="33" t="e">
        <f>IF(J76&gt;$M$8,100,IF(I76=100,100,IF(I76=150,150,I76+K76)))</f>
        <v>#REF!</v>
      </c>
      <c r="M76" s="20" t="e">
        <f>SUM(#REF!,I76)</f>
        <v>#REF!</v>
      </c>
      <c r="N76" s="32" t="e">
        <f>SUM(#REF!,J76)</f>
        <v>#REF!</v>
      </c>
      <c r="O76" s="32" t="e">
        <f>SUM(#REF!,L76)</f>
        <v>#REF!</v>
      </c>
      <c r="P76" s="54"/>
    </row>
    <row r="77" spans="1:16" ht="16.5" outlineLevel="1" thickBot="1">
      <c r="A77" s="165"/>
      <c r="B77" s="115" t="s">
        <v>245</v>
      </c>
      <c r="C77" s="115" t="s">
        <v>74</v>
      </c>
      <c r="D77" s="116" t="s">
        <v>108</v>
      </c>
      <c r="E77" s="113"/>
      <c r="F77" s="115"/>
      <c r="G77" s="119"/>
      <c r="H77" s="148"/>
      <c r="I77" s="113" t="e">
        <f>IF(#REF!&lt;100,VLOOKUP(#REF!,Дебют!$A$10:$Q$38,10,FALSE),IF(#REF!&lt;200,VLOOKUP(#REF!,Прогресс!$A$10:$Q$45,10,FALSE),IF(#REF!&lt;300,VLOOKUP(#REF!,#REF!,10,FALSE),VLOOKUP(#REF!,Сумма!$A$5:$M$45,10,FALSE))))</f>
        <v>#REF!</v>
      </c>
      <c r="J77" s="115" t="e">
        <f>IF(#REF!&lt;100,VLOOKUP(#REF!,Дебют!$A$10:$Q$38,11,FALSE),IF(#REF!&lt;200,VLOOKUP(#REF!,Прогресс!$A$10:$Q$45,11,FALSE),IF(#REF!&lt;300,VLOOKUP(#REF!,#REF!,11,FALSE),VLOOKUP(#REF!,Сумма!$A$5:$M$45,11,FALSE))))</f>
        <v>#REF!</v>
      </c>
      <c r="K77" s="119" t="e">
        <f t="shared" si="9"/>
        <v>#REF!</v>
      </c>
      <c r="L77" s="120" t="e">
        <f>IF(J77&gt;$M$8,100,IF(I77=100,100,IF(I77=150,150,I77+K77)))</f>
        <v>#REF!</v>
      </c>
      <c r="M77" s="113" t="e">
        <f>SUM(#REF!,I77)</f>
        <v>#REF!</v>
      </c>
      <c r="N77" s="119" t="e">
        <f>SUM(#REF!,J77)</f>
        <v>#REF!</v>
      </c>
      <c r="O77" s="119" t="e">
        <f>SUM(#REF!,L77)</f>
        <v>#REF!</v>
      </c>
      <c r="P77" s="1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57"/>
  <sheetViews>
    <sheetView zoomScale="91" zoomScaleNormal="91" zoomScalePageLayoutView="0" workbookViewId="0" topLeftCell="D1">
      <selection activeCell="D56" sqref="D56"/>
    </sheetView>
  </sheetViews>
  <sheetFormatPr defaultColWidth="9.00390625" defaultRowHeight="12.75"/>
  <cols>
    <col min="1" max="1" width="5.375" style="0" hidden="1" customWidth="1"/>
    <col min="2" max="2" width="12.125" style="0" hidden="1" customWidth="1"/>
    <col min="3" max="3" width="10.375" style="0" hidden="1" customWidth="1"/>
    <col min="4" max="4" width="9.75390625" style="0" customWidth="1"/>
    <col min="5" max="5" width="12.875" style="0" customWidth="1"/>
    <col min="6" max="6" width="5.25390625" style="0" customWidth="1"/>
    <col min="7" max="7" width="6.125" style="0" customWidth="1"/>
    <col min="8" max="8" width="5.00390625" style="0" customWidth="1"/>
    <col min="9" max="9" width="4.00390625" style="0" customWidth="1"/>
    <col min="10" max="10" width="5.875" style="0" customWidth="1"/>
    <col min="11" max="11" width="4.125" style="0" customWidth="1"/>
    <col min="12" max="12" width="6.75390625" style="0" customWidth="1"/>
    <col min="13" max="13" width="4.875" style="0" customWidth="1"/>
    <col min="15" max="15" width="12.75390625" style="154" customWidth="1"/>
    <col min="16" max="16" width="4.00390625" style="0" customWidth="1"/>
    <col min="17" max="17" width="3.375" style="0" customWidth="1"/>
    <col min="18" max="18" width="5.00390625" style="0" customWidth="1"/>
    <col min="19" max="21" width="4.125" style="0" customWidth="1"/>
    <col min="22" max="22" width="5.125" style="0" customWidth="1"/>
    <col min="23" max="23" width="5.25390625" style="0" customWidth="1"/>
  </cols>
  <sheetData>
    <row r="1" spans="1:13" ht="18">
      <c r="A1" s="9"/>
      <c r="B1" s="9"/>
      <c r="C1" s="9"/>
      <c r="D1" s="36" t="s">
        <v>39</v>
      </c>
      <c r="E1" s="87" t="s">
        <v>135</v>
      </c>
      <c r="F1" s="36"/>
      <c r="G1" s="36"/>
      <c r="H1" s="36"/>
      <c r="I1" s="36"/>
      <c r="J1" s="36"/>
      <c r="K1" s="36"/>
      <c r="L1" s="12" t="s">
        <v>37</v>
      </c>
      <c r="M1" s="9"/>
    </row>
    <row r="2" spans="1:13" ht="18">
      <c r="A2" s="55"/>
      <c r="B2" s="56"/>
      <c r="C2" s="39"/>
      <c r="D2" s="36"/>
      <c r="E2" s="36"/>
      <c r="F2" s="36"/>
      <c r="G2" s="36"/>
      <c r="H2" s="36"/>
      <c r="I2" s="36"/>
      <c r="J2" s="36"/>
      <c r="K2" s="36"/>
      <c r="L2" s="12" t="s">
        <v>38</v>
      </c>
      <c r="M2" s="9"/>
    </row>
    <row r="3" spans="1:23" ht="18" customHeight="1" thickBot="1">
      <c r="A3" s="13"/>
      <c r="B3" s="11"/>
      <c r="C3" s="11"/>
      <c r="D3" s="180" t="s">
        <v>47</v>
      </c>
      <c r="E3" s="180"/>
      <c r="F3" s="180"/>
      <c r="G3" s="180"/>
      <c r="H3" s="180"/>
      <c r="I3" s="180"/>
      <c r="J3" s="180"/>
      <c r="K3" s="180"/>
      <c r="L3" s="180"/>
      <c r="M3" s="180"/>
      <c r="O3" s="143" t="s">
        <v>48</v>
      </c>
      <c r="P3" s="143"/>
      <c r="Q3" s="143"/>
      <c r="R3" s="143"/>
      <c r="S3" s="143"/>
      <c r="T3" s="143"/>
      <c r="U3" s="143"/>
      <c r="V3" s="143"/>
      <c r="W3" s="143"/>
    </row>
    <row r="4" spans="1:23" ht="87" customHeight="1" thickBot="1">
      <c r="A4" s="14" t="s">
        <v>16</v>
      </c>
      <c r="B4" s="15" t="s">
        <v>17</v>
      </c>
      <c r="C4" s="15" t="s">
        <v>26</v>
      </c>
      <c r="D4" s="15" t="s">
        <v>18</v>
      </c>
      <c r="E4" s="16" t="s">
        <v>19</v>
      </c>
      <c r="F4" s="25" t="s">
        <v>41</v>
      </c>
      <c r="G4" s="23" t="s">
        <v>42</v>
      </c>
      <c r="H4" s="23" t="s">
        <v>43</v>
      </c>
      <c r="I4" s="23" t="s">
        <v>44</v>
      </c>
      <c r="J4" s="23" t="s">
        <v>45</v>
      </c>
      <c r="K4" s="57" t="s">
        <v>46</v>
      </c>
      <c r="L4" s="25" t="s">
        <v>40</v>
      </c>
      <c r="M4" s="43" t="s">
        <v>25</v>
      </c>
      <c r="O4" s="144" t="s">
        <v>49</v>
      </c>
      <c r="P4" s="25" t="s">
        <v>41</v>
      </c>
      <c r="Q4" s="23" t="s">
        <v>42</v>
      </c>
      <c r="R4" s="23" t="s">
        <v>43</v>
      </c>
      <c r="S4" s="23" t="s">
        <v>44</v>
      </c>
      <c r="T4" s="23" t="s">
        <v>45</v>
      </c>
      <c r="U4" s="57" t="s">
        <v>46</v>
      </c>
      <c r="V4" s="25" t="s">
        <v>40</v>
      </c>
      <c r="W4" s="43" t="s">
        <v>25</v>
      </c>
    </row>
    <row r="5" spans="1:23" ht="12.75" customHeight="1">
      <c r="A5" s="20"/>
      <c r="B5" s="21"/>
      <c r="C5" s="21"/>
      <c r="D5" s="18" t="s">
        <v>60</v>
      </c>
      <c r="E5" s="19" t="s">
        <v>73</v>
      </c>
      <c r="F5" s="17">
        <v>90</v>
      </c>
      <c r="G5" s="92">
        <v>90</v>
      </c>
      <c r="H5" s="92"/>
      <c r="I5" s="93"/>
      <c r="J5" s="93"/>
      <c r="K5" s="94"/>
      <c r="L5" s="83">
        <f aca="true" t="shared" si="0" ref="L5:L36">SUM(F5:K5)</f>
        <v>180</v>
      </c>
      <c r="M5" s="95">
        <v>1</v>
      </c>
      <c r="O5" s="145" t="s">
        <v>89</v>
      </c>
      <c r="P5" s="17">
        <v>2</v>
      </c>
      <c r="Q5" s="92">
        <v>3</v>
      </c>
      <c r="R5" s="92"/>
      <c r="S5" s="93"/>
      <c r="T5" s="93"/>
      <c r="U5" s="94"/>
      <c r="V5" s="83">
        <f aca="true" t="shared" si="1" ref="V5:V12">SUM(P5:U5)</f>
        <v>5</v>
      </c>
      <c r="W5" s="85">
        <v>1</v>
      </c>
    </row>
    <row r="6" spans="1:23" ht="12.75" customHeight="1">
      <c r="A6" s="20"/>
      <c r="B6" s="21"/>
      <c r="C6" s="21"/>
      <c r="D6" s="98" t="s">
        <v>74</v>
      </c>
      <c r="E6" s="77" t="s">
        <v>77</v>
      </c>
      <c r="F6" s="20">
        <v>26</v>
      </c>
      <c r="G6" s="93">
        <v>66</v>
      </c>
      <c r="H6" s="93"/>
      <c r="I6" s="93"/>
      <c r="J6" s="93"/>
      <c r="K6" s="94"/>
      <c r="L6" s="84">
        <f t="shared" si="0"/>
        <v>92</v>
      </c>
      <c r="M6" s="96">
        <v>2</v>
      </c>
      <c r="O6" s="142" t="s">
        <v>90</v>
      </c>
      <c r="P6" s="20">
        <v>3</v>
      </c>
      <c r="Q6" s="93">
        <v>1</v>
      </c>
      <c r="R6" s="93"/>
      <c r="S6" s="93"/>
      <c r="T6" s="93"/>
      <c r="U6" s="94"/>
      <c r="V6" s="84">
        <f t="shared" si="1"/>
        <v>4</v>
      </c>
      <c r="W6" s="86">
        <v>2</v>
      </c>
    </row>
    <row r="7" spans="1:23" ht="12.75" customHeight="1">
      <c r="A7" s="20"/>
      <c r="B7" s="21"/>
      <c r="C7" s="21"/>
      <c r="D7" s="21" t="s">
        <v>74</v>
      </c>
      <c r="E7" s="22" t="s">
        <v>88</v>
      </c>
      <c r="F7" s="20">
        <v>40</v>
      </c>
      <c r="G7" s="93">
        <v>50</v>
      </c>
      <c r="H7" s="93"/>
      <c r="I7" s="93"/>
      <c r="J7" s="93"/>
      <c r="K7" s="94"/>
      <c r="L7" s="84">
        <f t="shared" si="0"/>
        <v>90</v>
      </c>
      <c r="M7" s="96">
        <v>3</v>
      </c>
      <c r="O7" s="142" t="s">
        <v>226</v>
      </c>
      <c r="P7" s="20"/>
      <c r="Q7" s="93">
        <v>2</v>
      </c>
      <c r="R7" s="93"/>
      <c r="S7" s="93"/>
      <c r="T7" s="93"/>
      <c r="U7" s="94"/>
      <c r="V7" s="84">
        <f t="shared" si="1"/>
        <v>2</v>
      </c>
      <c r="W7" s="86">
        <v>3</v>
      </c>
    </row>
    <row r="8" spans="1:23" ht="12.75" customHeight="1">
      <c r="A8" s="20"/>
      <c r="B8" s="21"/>
      <c r="C8" s="21"/>
      <c r="D8" s="21" t="s">
        <v>60</v>
      </c>
      <c r="E8" s="22" t="s">
        <v>111</v>
      </c>
      <c r="F8" s="20">
        <v>80</v>
      </c>
      <c r="G8" s="93">
        <v>9</v>
      </c>
      <c r="H8" s="93"/>
      <c r="I8" s="93"/>
      <c r="J8" s="93"/>
      <c r="K8" s="94"/>
      <c r="L8" s="84">
        <f t="shared" si="0"/>
        <v>89</v>
      </c>
      <c r="M8" s="96">
        <v>4</v>
      </c>
      <c r="O8" s="142" t="s">
        <v>181</v>
      </c>
      <c r="P8" s="20">
        <v>1</v>
      </c>
      <c r="Q8" s="93"/>
      <c r="R8" s="93"/>
      <c r="S8" s="93"/>
      <c r="T8" s="93"/>
      <c r="U8" s="94"/>
      <c r="V8" s="84">
        <f t="shared" si="1"/>
        <v>1</v>
      </c>
      <c r="W8" s="107">
        <v>4</v>
      </c>
    </row>
    <row r="9" spans="1:23" ht="12.75" customHeight="1">
      <c r="A9" s="20"/>
      <c r="B9" s="21"/>
      <c r="C9" s="21"/>
      <c r="D9" s="21" t="s">
        <v>74</v>
      </c>
      <c r="E9" s="22" t="s">
        <v>84</v>
      </c>
      <c r="F9" s="20"/>
      <c r="G9" s="93">
        <v>83</v>
      </c>
      <c r="H9" s="93"/>
      <c r="I9" s="93"/>
      <c r="J9" s="93"/>
      <c r="K9" s="94"/>
      <c r="L9" s="84">
        <f t="shared" si="0"/>
        <v>83</v>
      </c>
      <c r="M9" s="96">
        <v>5</v>
      </c>
      <c r="O9" s="142"/>
      <c r="P9" s="20"/>
      <c r="Q9" s="93"/>
      <c r="R9" s="93"/>
      <c r="S9" s="93"/>
      <c r="T9" s="93"/>
      <c r="U9" s="94"/>
      <c r="V9" s="84">
        <f t="shared" si="1"/>
        <v>0</v>
      </c>
      <c r="W9" s="22">
        <v>5</v>
      </c>
    </row>
    <row r="10" spans="1:23" ht="12.75" customHeight="1">
      <c r="A10" s="20"/>
      <c r="B10" s="21"/>
      <c r="C10" s="21"/>
      <c r="D10" s="21" t="s">
        <v>60</v>
      </c>
      <c r="E10" s="22" t="s">
        <v>71</v>
      </c>
      <c r="F10" s="20">
        <v>70</v>
      </c>
      <c r="G10" s="93"/>
      <c r="H10" s="93"/>
      <c r="I10" s="93"/>
      <c r="J10" s="93"/>
      <c r="K10" s="94"/>
      <c r="L10" s="84">
        <f t="shared" si="0"/>
        <v>70</v>
      </c>
      <c r="M10" s="96">
        <v>6</v>
      </c>
      <c r="O10" s="142"/>
      <c r="P10" s="20"/>
      <c r="Q10" s="93"/>
      <c r="R10" s="93"/>
      <c r="S10" s="93"/>
      <c r="T10" s="93"/>
      <c r="U10" s="94"/>
      <c r="V10" s="84">
        <f t="shared" si="1"/>
        <v>0</v>
      </c>
      <c r="W10" s="22">
        <v>6</v>
      </c>
    </row>
    <row r="11" spans="1:23" ht="12.75" customHeight="1">
      <c r="A11" s="20"/>
      <c r="B11" s="21"/>
      <c r="C11" s="21"/>
      <c r="D11" s="21" t="s">
        <v>86</v>
      </c>
      <c r="E11" s="22" t="s">
        <v>102</v>
      </c>
      <c r="F11" s="20">
        <v>30</v>
      </c>
      <c r="G11" s="93">
        <v>40</v>
      </c>
      <c r="H11" s="93"/>
      <c r="I11" s="93"/>
      <c r="J11" s="93"/>
      <c r="K11" s="94"/>
      <c r="L11" s="84">
        <f t="shared" si="0"/>
        <v>70</v>
      </c>
      <c r="M11" s="96">
        <v>7</v>
      </c>
      <c r="O11" s="142"/>
      <c r="P11" s="20"/>
      <c r="Q11" s="93"/>
      <c r="R11" s="93"/>
      <c r="S11" s="93"/>
      <c r="T11" s="93"/>
      <c r="U11" s="94"/>
      <c r="V11" s="84">
        <f t="shared" si="1"/>
        <v>0</v>
      </c>
      <c r="W11" s="22">
        <v>7</v>
      </c>
    </row>
    <row r="12" spans="1:23" ht="12.75" customHeight="1">
      <c r="A12" s="20"/>
      <c r="B12" s="21"/>
      <c r="C12" s="21"/>
      <c r="D12" s="21" t="s">
        <v>74</v>
      </c>
      <c r="E12" s="22" t="s">
        <v>66</v>
      </c>
      <c r="F12" s="20"/>
      <c r="G12" s="93">
        <v>70</v>
      </c>
      <c r="H12" s="93"/>
      <c r="I12" s="93"/>
      <c r="J12" s="93"/>
      <c r="K12" s="94"/>
      <c r="L12" s="84">
        <f t="shared" si="0"/>
        <v>70</v>
      </c>
      <c r="M12" s="96">
        <v>8</v>
      </c>
      <c r="O12" s="142"/>
      <c r="P12" s="20"/>
      <c r="Q12" s="93"/>
      <c r="R12" s="93"/>
      <c r="S12" s="93"/>
      <c r="T12" s="93"/>
      <c r="U12" s="94"/>
      <c r="V12" s="84">
        <f t="shared" si="1"/>
        <v>0</v>
      </c>
      <c r="W12" s="22">
        <v>8</v>
      </c>
    </row>
    <row r="13" spans="1:15" ht="12.75" customHeight="1">
      <c r="A13" s="20"/>
      <c r="B13" s="21"/>
      <c r="C13" s="21"/>
      <c r="D13" s="21" t="s">
        <v>74</v>
      </c>
      <c r="E13" s="22" t="s">
        <v>87</v>
      </c>
      <c r="F13" s="20">
        <v>69</v>
      </c>
      <c r="G13" s="93"/>
      <c r="H13" s="93"/>
      <c r="I13" s="93"/>
      <c r="J13" s="93"/>
      <c r="K13" s="94"/>
      <c r="L13" s="84">
        <f t="shared" si="0"/>
        <v>69</v>
      </c>
      <c r="M13" s="96">
        <v>9</v>
      </c>
      <c r="O13" s="156"/>
    </row>
    <row r="14" spans="1:15" ht="12.75" customHeight="1">
      <c r="A14" s="20"/>
      <c r="B14" s="21"/>
      <c r="C14" s="21"/>
      <c r="D14" s="98" t="s">
        <v>100</v>
      </c>
      <c r="E14" s="77" t="s">
        <v>147</v>
      </c>
      <c r="F14" s="20">
        <v>50</v>
      </c>
      <c r="G14" s="93"/>
      <c r="H14" s="93"/>
      <c r="I14" s="93"/>
      <c r="J14" s="93"/>
      <c r="K14" s="94"/>
      <c r="L14" s="84">
        <f t="shared" si="0"/>
        <v>50</v>
      </c>
      <c r="M14" s="97">
        <v>10</v>
      </c>
      <c r="O14" s="156"/>
    </row>
    <row r="15" spans="1:15" ht="12.75" customHeight="1">
      <c r="A15" s="20"/>
      <c r="B15" s="21"/>
      <c r="C15" s="21"/>
      <c r="D15" s="21" t="s">
        <v>74</v>
      </c>
      <c r="E15" s="22" t="s">
        <v>68</v>
      </c>
      <c r="F15" s="20"/>
      <c r="G15" s="93">
        <v>39</v>
      </c>
      <c r="H15" s="93"/>
      <c r="I15" s="93"/>
      <c r="J15" s="93"/>
      <c r="K15" s="94"/>
      <c r="L15" s="84">
        <f t="shared" si="0"/>
        <v>39</v>
      </c>
      <c r="M15" s="97">
        <v>11</v>
      </c>
      <c r="O15" s="155"/>
    </row>
    <row r="16" spans="1:15" ht="12.75" customHeight="1">
      <c r="A16" s="20"/>
      <c r="B16" s="21"/>
      <c r="C16" s="21"/>
      <c r="D16" s="98" t="s">
        <v>60</v>
      </c>
      <c r="E16" s="77" t="s">
        <v>94</v>
      </c>
      <c r="F16" s="20"/>
      <c r="G16" s="93">
        <v>20</v>
      </c>
      <c r="H16" s="93"/>
      <c r="I16" s="93"/>
      <c r="J16" s="93"/>
      <c r="K16" s="94"/>
      <c r="L16" s="84">
        <f t="shared" si="0"/>
        <v>20</v>
      </c>
      <c r="M16" s="97">
        <v>12</v>
      </c>
      <c r="O16" s="155"/>
    </row>
    <row r="17" spans="1:15" ht="12.75" customHeight="1">
      <c r="A17" s="20"/>
      <c r="B17" s="21"/>
      <c r="C17" s="21"/>
      <c r="D17" s="21" t="s">
        <v>60</v>
      </c>
      <c r="E17" s="22" t="s">
        <v>61</v>
      </c>
      <c r="F17" s="20"/>
      <c r="G17" s="93">
        <v>19</v>
      </c>
      <c r="H17" s="93"/>
      <c r="I17" s="93"/>
      <c r="J17" s="93"/>
      <c r="K17" s="94"/>
      <c r="L17" s="84">
        <f t="shared" si="0"/>
        <v>19</v>
      </c>
      <c r="M17" s="97">
        <v>13</v>
      </c>
      <c r="O17" s="155"/>
    </row>
    <row r="18" spans="2:15" ht="12.75" customHeight="1">
      <c r="B18" s="21"/>
      <c r="C18" s="21"/>
      <c r="D18" s="98" t="s">
        <v>74</v>
      </c>
      <c r="E18" s="77" t="s">
        <v>91</v>
      </c>
      <c r="F18" s="20">
        <v>10</v>
      </c>
      <c r="G18" s="93"/>
      <c r="H18" s="93"/>
      <c r="I18" s="93"/>
      <c r="J18" s="93"/>
      <c r="K18" s="94"/>
      <c r="L18" s="84">
        <f t="shared" si="0"/>
        <v>10</v>
      </c>
      <c r="M18" s="97">
        <v>14</v>
      </c>
      <c r="O18" s="155"/>
    </row>
    <row r="19" spans="2:15" ht="12.75" customHeight="1">
      <c r="B19" s="21"/>
      <c r="C19" s="21"/>
      <c r="D19" s="21" t="s">
        <v>60</v>
      </c>
      <c r="E19" s="22" t="s">
        <v>139</v>
      </c>
      <c r="F19" s="20">
        <v>9</v>
      </c>
      <c r="G19" s="93"/>
      <c r="H19" s="93"/>
      <c r="I19" s="93"/>
      <c r="J19" s="93"/>
      <c r="K19" s="94"/>
      <c r="L19" s="84">
        <f t="shared" si="0"/>
        <v>9</v>
      </c>
      <c r="M19" s="97">
        <v>15</v>
      </c>
      <c r="O19" s="156"/>
    </row>
    <row r="20" spans="2:15" ht="12.75" customHeight="1">
      <c r="B20" s="21"/>
      <c r="C20" s="21"/>
      <c r="D20" s="21" t="s">
        <v>60</v>
      </c>
      <c r="E20" s="22" t="s">
        <v>140</v>
      </c>
      <c r="F20" s="20">
        <v>8</v>
      </c>
      <c r="G20" s="93"/>
      <c r="H20" s="93"/>
      <c r="I20" s="93"/>
      <c r="J20" s="93"/>
      <c r="K20" s="94"/>
      <c r="L20" s="84">
        <f t="shared" si="0"/>
        <v>8</v>
      </c>
      <c r="M20" s="97">
        <v>16</v>
      </c>
      <c r="O20" s="156"/>
    </row>
    <row r="21" spans="2:13" ht="12.75" customHeight="1">
      <c r="B21" s="21"/>
      <c r="C21" s="21"/>
      <c r="D21" s="98" t="s">
        <v>74</v>
      </c>
      <c r="E21" s="77" t="s">
        <v>144</v>
      </c>
      <c r="F21" s="20">
        <v>6</v>
      </c>
      <c r="G21" s="93"/>
      <c r="H21" s="93"/>
      <c r="I21" s="93"/>
      <c r="J21" s="93"/>
      <c r="K21" s="94"/>
      <c r="L21" s="84">
        <f t="shared" si="0"/>
        <v>6</v>
      </c>
      <c r="M21" s="97">
        <v>17</v>
      </c>
    </row>
    <row r="22" spans="1:13" ht="12.75" customHeight="1">
      <c r="A22" s="20"/>
      <c r="B22" s="21"/>
      <c r="C22" s="21"/>
      <c r="D22" s="21" t="s">
        <v>100</v>
      </c>
      <c r="E22" s="22" t="s">
        <v>95</v>
      </c>
      <c r="F22" s="20">
        <v>3</v>
      </c>
      <c r="G22" s="93">
        <v>3</v>
      </c>
      <c r="H22" s="93"/>
      <c r="I22" s="93"/>
      <c r="J22" s="93"/>
      <c r="K22" s="94"/>
      <c r="L22" s="84">
        <f t="shared" si="0"/>
        <v>6</v>
      </c>
      <c r="M22" s="97">
        <v>18</v>
      </c>
    </row>
    <row r="23" spans="4:13" ht="12.75">
      <c r="D23" s="21" t="s">
        <v>74</v>
      </c>
      <c r="E23" s="22" t="s">
        <v>58</v>
      </c>
      <c r="F23" s="20"/>
      <c r="G23" s="93">
        <v>6</v>
      </c>
      <c r="H23" s="93"/>
      <c r="I23" s="93"/>
      <c r="J23" s="93"/>
      <c r="K23" s="94"/>
      <c r="L23" s="84">
        <f t="shared" si="0"/>
        <v>6</v>
      </c>
      <c r="M23" s="97">
        <v>19</v>
      </c>
    </row>
    <row r="24" spans="4:13" ht="12.75">
      <c r="D24" s="21" t="s">
        <v>60</v>
      </c>
      <c r="E24" s="77" t="s">
        <v>155</v>
      </c>
      <c r="F24" s="20"/>
      <c r="G24" s="93">
        <v>6</v>
      </c>
      <c r="H24" s="93"/>
      <c r="I24" s="93"/>
      <c r="J24" s="93"/>
      <c r="K24" s="94"/>
      <c r="L24" s="84">
        <f t="shared" si="0"/>
        <v>6</v>
      </c>
      <c r="M24" s="97">
        <v>20</v>
      </c>
    </row>
    <row r="25" spans="4:13" ht="15" customHeight="1">
      <c r="D25" s="98" t="s">
        <v>100</v>
      </c>
      <c r="E25" s="77" t="s">
        <v>142</v>
      </c>
      <c r="F25" s="20">
        <v>3</v>
      </c>
      <c r="G25" s="93">
        <v>2</v>
      </c>
      <c r="H25" s="93"/>
      <c r="I25" s="93"/>
      <c r="J25" s="93"/>
      <c r="K25" s="94"/>
      <c r="L25" s="84">
        <f t="shared" si="0"/>
        <v>5</v>
      </c>
      <c r="M25" s="97"/>
    </row>
    <row r="26" spans="4:13" ht="12.75">
      <c r="D26" s="98" t="s">
        <v>154</v>
      </c>
      <c r="E26" s="77" t="s">
        <v>141</v>
      </c>
      <c r="F26" s="20">
        <v>3</v>
      </c>
      <c r="G26" s="93"/>
      <c r="H26" s="93"/>
      <c r="I26" s="93"/>
      <c r="J26" s="93"/>
      <c r="K26" s="94"/>
      <c r="L26" s="84">
        <f t="shared" si="0"/>
        <v>3</v>
      </c>
      <c r="M26" s="97"/>
    </row>
    <row r="27" spans="4:13" ht="12.75">
      <c r="D27" s="21" t="s">
        <v>60</v>
      </c>
      <c r="E27" s="77" t="s">
        <v>160</v>
      </c>
      <c r="F27" s="20">
        <v>3</v>
      </c>
      <c r="G27" s="93"/>
      <c r="H27" s="93"/>
      <c r="I27" s="93"/>
      <c r="J27" s="93"/>
      <c r="K27" s="94"/>
      <c r="L27" s="84">
        <f t="shared" si="0"/>
        <v>3</v>
      </c>
      <c r="M27" s="97"/>
    </row>
    <row r="28" spans="4:13" ht="12.75">
      <c r="D28" s="21" t="s">
        <v>60</v>
      </c>
      <c r="E28" s="22" t="s">
        <v>234</v>
      </c>
      <c r="F28" s="20"/>
      <c r="G28" s="93">
        <v>3</v>
      </c>
      <c r="H28" s="93"/>
      <c r="I28" s="93"/>
      <c r="J28" s="93"/>
      <c r="K28" s="94"/>
      <c r="L28" s="84">
        <f t="shared" si="0"/>
        <v>3</v>
      </c>
      <c r="M28" s="97"/>
    </row>
    <row r="29" spans="4:13" ht="12.75">
      <c r="D29" s="98" t="s">
        <v>74</v>
      </c>
      <c r="E29" s="77" t="s">
        <v>149</v>
      </c>
      <c r="F29" s="20"/>
      <c r="G29" s="93">
        <v>3</v>
      </c>
      <c r="H29" s="93"/>
      <c r="I29" s="93"/>
      <c r="J29" s="93"/>
      <c r="K29" s="94"/>
      <c r="L29" s="84">
        <f t="shared" si="0"/>
        <v>3</v>
      </c>
      <c r="M29" s="97"/>
    </row>
    <row r="30" spans="4:13" ht="12.75">
      <c r="D30" s="21" t="s">
        <v>60</v>
      </c>
      <c r="E30" s="22" t="s">
        <v>97</v>
      </c>
      <c r="F30" s="20"/>
      <c r="G30" s="93">
        <v>3</v>
      </c>
      <c r="H30" s="93"/>
      <c r="I30" s="93"/>
      <c r="J30" s="93"/>
      <c r="K30" s="94"/>
      <c r="L30" s="84">
        <f t="shared" si="0"/>
        <v>3</v>
      </c>
      <c r="M30" s="97"/>
    </row>
    <row r="31" spans="4:13" ht="12.75">
      <c r="D31" s="98" t="s">
        <v>100</v>
      </c>
      <c r="E31" s="77" t="s">
        <v>164</v>
      </c>
      <c r="F31" s="20"/>
      <c r="G31" s="93">
        <v>3</v>
      </c>
      <c r="H31" s="93"/>
      <c r="I31" s="93"/>
      <c r="J31" s="93"/>
      <c r="K31" s="94"/>
      <c r="L31" s="84">
        <f t="shared" si="0"/>
        <v>3</v>
      </c>
      <c r="M31" s="97"/>
    </row>
    <row r="32" spans="4:13" ht="12.75">
      <c r="D32" s="21" t="s">
        <v>100</v>
      </c>
      <c r="E32" s="22" t="s">
        <v>105</v>
      </c>
      <c r="F32" s="20">
        <v>2</v>
      </c>
      <c r="G32" s="93"/>
      <c r="H32" s="93"/>
      <c r="I32" s="93"/>
      <c r="J32" s="93"/>
      <c r="K32" s="94"/>
      <c r="L32" s="84">
        <f t="shared" si="0"/>
        <v>2</v>
      </c>
      <c r="M32" s="97"/>
    </row>
    <row r="33" spans="4:13" ht="12.75">
      <c r="D33" s="21" t="s">
        <v>74</v>
      </c>
      <c r="E33" s="22" t="s">
        <v>118</v>
      </c>
      <c r="F33" s="20">
        <v>2</v>
      </c>
      <c r="G33" s="93"/>
      <c r="H33" s="93"/>
      <c r="I33" s="93"/>
      <c r="J33" s="93"/>
      <c r="K33" s="94"/>
      <c r="L33" s="84">
        <f t="shared" si="0"/>
        <v>2</v>
      </c>
      <c r="M33" s="97"/>
    </row>
    <row r="34" spans="4:13" ht="12.75">
      <c r="D34" s="98" t="s">
        <v>86</v>
      </c>
      <c r="E34" s="77" t="s">
        <v>184</v>
      </c>
      <c r="F34" s="20">
        <v>2</v>
      </c>
      <c r="G34" s="93"/>
      <c r="H34" s="93"/>
      <c r="I34" s="93"/>
      <c r="J34" s="93"/>
      <c r="K34" s="94"/>
      <c r="L34" s="84">
        <f t="shared" si="0"/>
        <v>2</v>
      </c>
      <c r="M34" s="97"/>
    </row>
    <row r="35" spans="4:13" ht="12.75">
      <c r="D35" s="98" t="s">
        <v>76</v>
      </c>
      <c r="E35" s="77" t="s">
        <v>167</v>
      </c>
      <c r="F35" s="20">
        <v>1</v>
      </c>
      <c r="G35" s="93">
        <v>1</v>
      </c>
      <c r="H35" s="93"/>
      <c r="I35" s="93"/>
      <c r="J35" s="93"/>
      <c r="K35" s="94"/>
      <c r="L35" s="84">
        <f t="shared" si="0"/>
        <v>2</v>
      </c>
      <c r="M35" s="97"/>
    </row>
    <row r="36" spans="4:13" ht="12.75">
      <c r="D36" s="21" t="s">
        <v>74</v>
      </c>
      <c r="E36" s="22" t="s">
        <v>169</v>
      </c>
      <c r="F36" s="20"/>
      <c r="G36" s="93">
        <v>2</v>
      </c>
      <c r="H36" s="93"/>
      <c r="I36" s="93"/>
      <c r="J36" s="93"/>
      <c r="K36" s="94"/>
      <c r="L36" s="84">
        <f t="shared" si="0"/>
        <v>2</v>
      </c>
      <c r="M36" s="97"/>
    </row>
    <row r="37" spans="4:13" ht="12.75">
      <c r="D37" s="98" t="s">
        <v>60</v>
      </c>
      <c r="E37" s="77" t="s">
        <v>161</v>
      </c>
      <c r="F37" s="20"/>
      <c r="G37" s="93">
        <v>2</v>
      </c>
      <c r="H37" s="93"/>
      <c r="I37" s="93"/>
      <c r="J37" s="93"/>
      <c r="K37" s="94"/>
      <c r="L37" s="84">
        <f aca="true" t="shared" si="2" ref="L37:L57">SUM(F37:K37)</f>
        <v>2</v>
      </c>
      <c r="M37" s="97"/>
    </row>
    <row r="38" spans="4:13" ht="12.75">
      <c r="D38" s="98" t="s">
        <v>137</v>
      </c>
      <c r="E38" s="77" t="s">
        <v>56</v>
      </c>
      <c r="F38" s="20">
        <v>1</v>
      </c>
      <c r="G38" s="93"/>
      <c r="H38" s="93"/>
      <c r="I38" s="93"/>
      <c r="J38" s="93"/>
      <c r="K38" s="94"/>
      <c r="L38" s="84">
        <f t="shared" si="2"/>
        <v>1</v>
      </c>
      <c r="M38" s="97"/>
    </row>
    <row r="39" spans="4:13" ht="12.75">
      <c r="D39" s="98" t="s">
        <v>62</v>
      </c>
      <c r="E39" s="77" t="s">
        <v>170</v>
      </c>
      <c r="F39" s="20">
        <v>1</v>
      </c>
      <c r="G39" s="93"/>
      <c r="H39" s="93"/>
      <c r="I39" s="93"/>
      <c r="J39" s="93"/>
      <c r="K39" s="94"/>
      <c r="L39" s="84">
        <f t="shared" si="2"/>
        <v>1</v>
      </c>
      <c r="M39" s="97"/>
    </row>
    <row r="40" spans="4:13" ht="12.75">
      <c r="D40" s="98" t="s">
        <v>136</v>
      </c>
      <c r="E40" s="77" t="s">
        <v>158</v>
      </c>
      <c r="F40" s="20">
        <v>1</v>
      </c>
      <c r="G40" s="93"/>
      <c r="H40" s="93"/>
      <c r="I40" s="93"/>
      <c r="J40" s="93"/>
      <c r="K40" s="94"/>
      <c r="L40" s="84">
        <f t="shared" si="2"/>
        <v>1</v>
      </c>
      <c r="M40" s="97"/>
    </row>
    <row r="41" spans="4:13" ht="12.75">
      <c r="D41" s="21" t="s">
        <v>74</v>
      </c>
      <c r="E41" s="77" t="s">
        <v>168</v>
      </c>
      <c r="F41" s="20"/>
      <c r="G41" s="93">
        <v>1</v>
      </c>
      <c r="H41" s="93"/>
      <c r="I41" s="93"/>
      <c r="J41" s="93"/>
      <c r="K41" s="94"/>
      <c r="L41" s="84">
        <f t="shared" si="2"/>
        <v>1</v>
      </c>
      <c r="M41" s="97"/>
    </row>
    <row r="42" spans="4:13" ht="12.75">
      <c r="D42" s="21" t="s">
        <v>60</v>
      </c>
      <c r="E42" s="22" t="s">
        <v>98</v>
      </c>
      <c r="F42" s="20"/>
      <c r="G42" s="93"/>
      <c r="H42" s="93"/>
      <c r="I42" s="93"/>
      <c r="J42" s="93"/>
      <c r="K42" s="94"/>
      <c r="L42" s="84">
        <f t="shared" si="2"/>
        <v>0</v>
      </c>
      <c r="M42" s="97"/>
    </row>
    <row r="43" spans="4:13" ht="12.75">
      <c r="D43" s="21" t="s">
        <v>134</v>
      </c>
      <c r="E43" s="22" t="s">
        <v>79</v>
      </c>
      <c r="F43" s="20"/>
      <c r="G43" s="93"/>
      <c r="H43" s="93"/>
      <c r="I43" s="93"/>
      <c r="J43" s="93"/>
      <c r="K43" s="94"/>
      <c r="L43" s="84">
        <f t="shared" si="2"/>
        <v>0</v>
      </c>
      <c r="M43" s="97"/>
    </row>
    <row r="44" spans="4:13" ht="12.75">
      <c r="D44" s="21" t="s">
        <v>60</v>
      </c>
      <c r="E44" s="22" t="s">
        <v>107</v>
      </c>
      <c r="F44" s="20"/>
      <c r="G44" s="93"/>
      <c r="H44" s="93"/>
      <c r="I44" s="93"/>
      <c r="J44" s="93"/>
      <c r="K44" s="94"/>
      <c r="L44" s="84">
        <f t="shared" si="2"/>
        <v>0</v>
      </c>
      <c r="M44" s="97"/>
    </row>
    <row r="45" spans="4:13" ht="12.75">
      <c r="D45" s="98" t="s">
        <v>74</v>
      </c>
      <c r="E45" s="77" t="s">
        <v>108</v>
      </c>
      <c r="F45" s="20"/>
      <c r="G45" s="93"/>
      <c r="H45" s="93"/>
      <c r="I45" s="93"/>
      <c r="J45" s="93"/>
      <c r="K45" s="94"/>
      <c r="L45" s="84">
        <f t="shared" si="2"/>
        <v>0</v>
      </c>
      <c r="M45" s="97"/>
    </row>
    <row r="46" spans="4:13" ht="12.75">
      <c r="D46" s="98" t="s">
        <v>74</v>
      </c>
      <c r="E46" s="77" t="s">
        <v>128</v>
      </c>
      <c r="F46" s="20"/>
      <c r="G46" s="93"/>
      <c r="H46" s="93"/>
      <c r="I46" s="93"/>
      <c r="J46" s="93"/>
      <c r="K46" s="94"/>
      <c r="L46" s="84">
        <f t="shared" si="2"/>
        <v>0</v>
      </c>
      <c r="M46" s="97"/>
    </row>
    <row r="47" spans="4:13" ht="12.75">
      <c r="D47" s="98" t="s">
        <v>74</v>
      </c>
      <c r="E47" s="77" t="s">
        <v>92</v>
      </c>
      <c r="F47" s="20"/>
      <c r="G47" s="93"/>
      <c r="H47" s="93"/>
      <c r="I47" s="93"/>
      <c r="J47" s="93"/>
      <c r="K47" s="94"/>
      <c r="L47" s="84">
        <f t="shared" si="2"/>
        <v>0</v>
      </c>
      <c r="M47" s="97"/>
    </row>
    <row r="48" spans="4:13" ht="12.75">
      <c r="D48" s="21" t="s">
        <v>74</v>
      </c>
      <c r="E48" s="22" t="s">
        <v>110</v>
      </c>
      <c r="F48" s="20"/>
      <c r="G48" s="93"/>
      <c r="H48" s="93"/>
      <c r="I48" s="93"/>
      <c r="J48" s="93"/>
      <c r="K48" s="94"/>
      <c r="L48" s="84">
        <f t="shared" si="2"/>
        <v>0</v>
      </c>
      <c r="M48" s="97"/>
    </row>
    <row r="49" spans="4:13" ht="12.75">
      <c r="D49" s="21" t="s">
        <v>74</v>
      </c>
      <c r="E49" s="22" t="s">
        <v>101</v>
      </c>
      <c r="F49" s="20"/>
      <c r="G49" s="93"/>
      <c r="H49" s="93"/>
      <c r="I49" s="93"/>
      <c r="J49" s="93"/>
      <c r="K49" s="94"/>
      <c r="L49" s="84">
        <f t="shared" si="2"/>
        <v>0</v>
      </c>
      <c r="M49" s="97"/>
    </row>
    <row r="50" spans="4:13" ht="12.75">
      <c r="D50" s="21" t="s">
        <v>100</v>
      </c>
      <c r="E50" s="22" t="s">
        <v>63</v>
      </c>
      <c r="F50" s="20"/>
      <c r="G50" s="93"/>
      <c r="H50" s="93"/>
      <c r="I50" s="93"/>
      <c r="J50" s="93"/>
      <c r="K50" s="94"/>
      <c r="L50" s="84">
        <f t="shared" si="2"/>
        <v>0</v>
      </c>
      <c r="M50" s="97"/>
    </row>
    <row r="51" spans="4:13" ht="12.75">
      <c r="D51" s="98" t="s">
        <v>74</v>
      </c>
      <c r="E51" s="77" t="s">
        <v>64</v>
      </c>
      <c r="F51" s="20"/>
      <c r="G51" s="93"/>
      <c r="H51" s="93"/>
      <c r="I51" s="93"/>
      <c r="J51" s="93"/>
      <c r="K51" s="94"/>
      <c r="L51" s="84">
        <f t="shared" si="2"/>
        <v>0</v>
      </c>
      <c r="M51" s="97"/>
    </row>
    <row r="52" spans="4:13" ht="12.75">
      <c r="D52" s="98" t="s">
        <v>138</v>
      </c>
      <c r="E52" s="77" t="s">
        <v>122</v>
      </c>
      <c r="F52" s="20"/>
      <c r="G52" s="93"/>
      <c r="H52" s="93"/>
      <c r="I52" s="93"/>
      <c r="J52" s="93"/>
      <c r="K52" s="94"/>
      <c r="L52" s="84">
        <f t="shared" si="2"/>
        <v>0</v>
      </c>
      <c r="M52" s="97"/>
    </row>
    <row r="53" spans="4:13" ht="12.75">
      <c r="D53" s="98" t="s">
        <v>235</v>
      </c>
      <c r="E53" s="77" t="s">
        <v>197</v>
      </c>
      <c r="F53" s="20"/>
      <c r="G53" s="93"/>
      <c r="H53" s="93"/>
      <c r="I53" s="93"/>
      <c r="J53" s="93"/>
      <c r="K53" s="94"/>
      <c r="L53" s="84">
        <f t="shared" si="2"/>
        <v>0</v>
      </c>
      <c r="M53" s="97"/>
    </row>
    <row r="54" spans="4:13" ht="12.75">
      <c r="D54" s="21" t="s">
        <v>116</v>
      </c>
      <c r="E54" s="22" t="s">
        <v>117</v>
      </c>
      <c r="F54" s="20"/>
      <c r="G54" s="93"/>
      <c r="H54" s="93"/>
      <c r="I54" s="93"/>
      <c r="J54" s="93"/>
      <c r="K54" s="94"/>
      <c r="L54" s="84">
        <f t="shared" si="2"/>
        <v>0</v>
      </c>
      <c r="M54" s="97"/>
    </row>
    <row r="55" spans="4:13" ht="12.75">
      <c r="D55" s="98" t="s">
        <v>76</v>
      </c>
      <c r="E55" s="77" t="s">
        <v>119</v>
      </c>
      <c r="F55" s="20"/>
      <c r="G55" s="93"/>
      <c r="H55" s="93"/>
      <c r="I55" s="93"/>
      <c r="J55" s="93"/>
      <c r="K55" s="94"/>
      <c r="L55" s="84">
        <f t="shared" si="2"/>
        <v>0</v>
      </c>
      <c r="M55" s="97"/>
    </row>
    <row r="56" spans="4:13" ht="12.75">
      <c r="D56" s="98" t="s">
        <v>143</v>
      </c>
      <c r="E56" s="77" t="s">
        <v>153</v>
      </c>
      <c r="F56" s="20"/>
      <c r="G56" s="93"/>
      <c r="H56" s="93"/>
      <c r="I56" s="93"/>
      <c r="J56" s="93"/>
      <c r="K56" s="94"/>
      <c r="L56" s="84">
        <f t="shared" si="2"/>
        <v>0</v>
      </c>
      <c r="M56" s="97"/>
    </row>
    <row r="57" spans="4:13" ht="12.75">
      <c r="D57" s="98"/>
      <c r="E57" s="77"/>
      <c r="F57" s="20"/>
      <c r="G57" s="93"/>
      <c r="H57" s="93"/>
      <c r="I57" s="93"/>
      <c r="J57" s="93"/>
      <c r="K57" s="94"/>
      <c r="L57" s="84">
        <f t="shared" si="2"/>
        <v>0</v>
      </c>
      <c r="M57" s="97"/>
    </row>
  </sheetData>
  <sheetProtection/>
  <mergeCells count="1">
    <mergeCell ref="D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Zver</cp:lastModifiedBy>
  <cp:lastPrinted>2009-03-24T18:04:15Z</cp:lastPrinted>
  <dcterms:created xsi:type="dcterms:W3CDTF">2007-07-10T13:39:34Z</dcterms:created>
  <dcterms:modified xsi:type="dcterms:W3CDTF">2010-03-27T19:46:19Z</dcterms:modified>
  <cp:category/>
  <cp:version/>
  <cp:contentType/>
  <cp:contentStatus/>
</cp:coreProperties>
</file>